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Dronca\Desktop\INCEPUT AN 2020 - 2021\PLANURI INVATAMANT LICENTA\"/>
    </mc:Choice>
  </mc:AlternateContent>
  <bookViews>
    <workbookView xWindow="0" yWindow="0" windowWidth="19200" windowHeight="10995" tabRatio="685"/>
  </bookViews>
  <sheets>
    <sheet name="Anii_I-II_IngInd" sheetId="17" r:id="rId1"/>
  </sheets>
  <definedNames>
    <definedName name="_xlnm.Print_Area" localSheetId="0">'Anii_I-II_IngInd'!$A$1:$AS$86</definedName>
  </definedNames>
  <calcPr calcId="152511" concurrentCalc="0"/>
</workbook>
</file>

<file path=xl/calcChain.xml><?xml version="1.0" encoding="utf-8"?>
<calcChain xmlns="http://schemas.openxmlformats.org/spreadsheetml/2006/main">
  <c r="AL86" i="17" l="1"/>
  <c r="A86" i="17"/>
  <c r="AI55" i="17"/>
  <c r="AI58" i="17"/>
  <c r="AI40" i="17"/>
  <c r="AI37" i="17"/>
  <c r="AI34" i="17"/>
  <c r="AI31" i="17"/>
  <c r="AI28" i="17"/>
  <c r="AI25" i="17"/>
  <c r="AI22" i="17"/>
  <c r="AI19" i="17"/>
  <c r="AI16" i="17"/>
  <c r="X25" i="17"/>
  <c r="X37" i="17"/>
  <c r="X34" i="17"/>
  <c r="X31" i="17"/>
  <c r="X28" i="17"/>
  <c r="X22" i="17"/>
  <c r="X19" i="17"/>
  <c r="X16" i="17"/>
  <c r="M37" i="17"/>
  <c r="M34" i="17"/>
  <c r="M31" i="17"/>
  <c r="M28" i="17"/>
  <c r="M25" i="17"/>
  <c r="M22" i="17"/>
  <c r="M19" i="17"/>
  <c r="M16" i="17"/>
  <c r="B37" i="17"/>
  <c r="B34" i="17"/>
  <c r="B31" i="17"/>
  <c r="B28" i="17"/>
  <c r="B25" i="17"/>
  <c r="B22" i="17"/>
  <c r="B19" i="17"/>
  <c r="AS61" i="17"/>
  <c r="AS58" i="17"/>
  <c r="AS55" i="17"/>
  <c r="AH61" i="17"/>
  <c r="AH58" i="17"/>
  <c r="AH55" i="17"/>
  <c r="W61" i="17"/>
  <c r="W58" i="17"/>
  <c r="W55" i="17"/>
  <c r="L61" i="17"/>
  <c r="L58" i="17"/>
  <c r="L55" i="17"/>
  <c r="A11" i="17"/>
  <c r="B16" i="17"/>
  <c r="A50" i="17"/>
  <c r="AN44" i="17"/>
  <c r="AL43" i="17"/>
  <c r="AS37" i="17"/>
  <c r="AS34" i="17"/>
  <c r="AS31" i="17"/>
  <c r="AS28" i="17"/>
  <c r="AS25" i="17"/>
  <c r="AS22" i="17"/>
  <c r="AS19" i="17"/>
  <c r="AS16" i="17"/>
  <c r="AC44" i="17"/>
  <c r="AA43" i="17"/>
  <c r="AH37" i="17"/>
  <c r="AH34" i="17"/>
  <c r="AH31" i="17"/>
  <c r="AH28" i="17"/>
  <c r="AH25" i="17"/>
  <c r="AH22" i="17"/>
  <c r="AH19" i="17"/>
  <c r="AH16" i="17"/>
  <c r="R44" i="17"/>
  <c r="P43" i="17"/>
  <c r="W37" i="17"/>
  <c r="W34" i="17"/>
  <c r="W31" i="17"/>
  <c r="W28" i="17"/>
  <c r="W25" i="17"/>
  <c r="W22" i="17"/>
  <c r="W19" i="17"/>
  <c r="W16" i="17"/>
  <c r="G44" i="17"/>
  <c r="E43" i="17"/>
  <c r="L37" i="17"/>
  <c r="L34" i="17"/>
  <c r="L31" i="17"/>
  <c r="L28" i="17"/>
  <c r="L25" i="17"/>
  <c r="L22" i="17"/>
  <c r="L19" i="17"/>
  <c r="L16" i="17"/>
  <c r="AQ65" i="17"/>
  <c r="AP65" i="17"/>
  <c r="AO65" i="17"/>
  <c r="AN65" i="17"/>
  <c r="AF65" i="17"/>
  <c r="AE65" i="17"/>
  <c r="AD65" i="17"/>
  <c r="AC65" i="17"/>
  <c r="U65" i="17"/>
  <c r="T65" i="17"/>
  <c r="S65" i="17"/>
  <c r="R65" i="17"/>
  <c r="J65" i="17"/>
  <c r="I65" i="17"/>
  <c r="H65" i="17"/>
  <c r="G65" i="17"/>
  <c r="E64" i="17"/>
  <c r="AL63" i="17"/>
  <c r="AA63" i="17"/>
  <c r="P63" i="17"/>
  <c r="E63" i="17"/>
  <c r="AL62" i="17"/>
  <c r="AA62" i="17"/>
  <c r="P62" i="17"/>
  <c r="E62" i="17"/>
  <c r="AI61" i="17"/>
  <c r="M58" i="17"/>
  <c r="X55" i="17"/>
  <c r="M55" i="17"/>
  <c r="K62" i="17"/>
  <c r="B55" i="17"/>
  <c r="AQ44" i="17"/>
  <c r="AP44" i="17"/>
  <c r="AO44" i="17"/>
  <c r="AF44" i="17"/>
  <c r="AE44" i="17"/>
  <c r="AD44" i="17"/>
  <c r="U44" i="17"/>
  <c r="T44" i="17"/>
  <c r="S44" i="17"/>
  <c r="J44" i="17"/>
  <c r="I44" i="17"/>
  <c r="H44" i="17"/>
  <c r="AL42" i="17"/>
  <c r="AA42" i="17"/>
  <c r="P42" i="17"/>
  <c r="E42" i="17"/>
  <c r="AL41" i="17"/>
  <c r="AA41" i="17"/>
  <c r="P41" i="17"/>
  <c r="E41" i="17"/>
  <c r="AH40" i="17"/>
  <c r="W40" i="17"/>
  <c r="L40" i="17"/>
  <c r="AG62" i="17"/>
  <c r="V62" i="17"/>
  <c r="AR62" i="17"/>
  <c r="P64" i="17"/>
  <c r="AA64" i="17"/>
  <c r="AL64" i="17"/>
  <c r="AS40" i="17"/>
  <c r="AR41" i="17"/>
  <c r="V41" i="17"/>
  <c r="K41" i="17"/>
  <c r="AG41" i="17"/>
</calcChain>
</file>

<file path=xl/sharedStrings.xml><?xml version="1.0" encoding="utf-8"?>
<sst xmlns="http://schemas.openxmlformats.org/spreadsheetml/2006/main" count="272" uniqueCount="123">
  <si>
    <t>PLAN DE ÎNVĂŢĂMÂNT</t>
  </si>
  <si>
    <t xml:space="preserve">ore: </t>
  </si>
  <si>
    <t xml:space="preserve">credite: </t>
  </si>
  <si>
    <t>din care:</t>
  </si>
  <si>
    <t>(c, s, l, p)</t>
  </si>
  <si>
    <t>E</t>
  </si>
  <si>
    <t>FE</t>
  </si>
  <si>
    <t>nc</t>
  </si>
  <si>
    <t>c</t>
  </si>
  <si>
    <t>s</t>
  </si>
  <si>
    <t>l</t>
  </si>
  <si>
    <t>p</t>
  </si>
  <si>
    <t>CF</t>
  </si>
  <si>
    <t>VPI</t>
  </si>
  <si>
    <t>Exemplu</t>
  </si>
  <si>
    <t>DF</t>
  </si>
  <si>
    <t>ANUL I</t>
  </si>
  <si>
    <t>Legenda</t>
  </si>
  <si>
    <t>Analiza matematica</t>
  </si>
  <si>
    <t>Universitatea Politehnica Timişoara</t>
  </si>
  <si>
    <t xml:space="preserve">evaluări: </t>
  </si>
  <si>
    <t>VPI:</t>
  </si>
  <si>
    <t>Nume disciplina</t>
  </si>
  <si>
    <t>Cod</t>
  </si>
  <si>
    <t>ANUL II</t>
  </si>
  <si>
    <t>DISCIPLINE FACULTATIVE</t>
  </si>
  <si>
    <t>RECTOR,</t>
  </si>
  <si>
    <r>
      <rPr>
        <b/>
        <sz val="12"/>
        <color indexed="62"/>
        <rFont val="Arial"/>
        <family val="2"/>
      </rPr>
      <t>CF</t>
    </r>
    <r>
      <rPr>
        <sz val="12"/>
        <color indexed="62"/>
        <rFont val="Symbol"/>
        <family val="1"/>
        <charset val="2"/>
      </rPr>
      <t>Î</t>
    </r>
    <r>
      <rPr>
        <sz val="12"/>
        <color indexed="62"/>
        <rFont val="Arial"/>
        <family val="2"/>
      </rPr>
      <t>{DC, DD, DF, DS}</t>
    </r>
  </si>
  <si>
    <r>
      <rPr>
        <b/>
        <sz val="12"/>
        <color indexed="62"/>
        <rFont val="Arial"/>
        <family val="2"/>
      </rPr>
      <t>DC</t>
    </r>
    <r>
      <rPr>
        <sz val="12"/>
        <color indexed="62"/>
        <rFont val="Arial"/>
        <family val="2"/>
      </rPr>
      <t xml:space="preserve"> - disciplina complementara</t>
    </r>
  </si>
  <si>
    <r>
      <rPr>
        <b/>
        <sz val="12"/>
        <color indexed="62"/>
        <rFont val="Arial"/>
        <family val="2"/>
      </rPr>
      <t>DD</t>
    </r>
    <r>
      <rPr>
        <sz val="12"/>
        <color indexed="62"/>
        <rFont val="Arial"/>
        <family val="2"/>
      </rPr>
      <t xml:space="preserve"> - disciplina in domeniu</t>
    </r>
  </si>
  <si>
    <r>
      <rPr>
        <b/>
        <sz val="12"/>
        <color indexed="62"/>
        <rFont val="Arial"/>
        <family val="2"/>
      </rPr>
      <t>DF</t>
    </r>
    <r>
      <rPr>
        <sz val="12"/>
        <color indexed="62"/>
        <rFont val="Arial"/>
        <family val="2"/>
      </rPr>
      <t xml:space="preserve"> - disciplina fundamentala</t>
    </r>
  </si>
  <si>
    <r>
      <rPr>
        <b/>
        <sz val="12"/>
        <color indexed="62"/>
        <rFont val="Arial"/>
        <family val="2"/>
      </rPr>
      <t>DS</t>
    </r>
    <r>
      <rPr>
        <sz val="12"/>
        <color indexed="62"/>
        <rFont val="Arial"/>
        <family val="2"/>
      </rPr>
      <t xml:space="preserve"> - disciplina de specialitate</t>
    </r>
  </si>
  <si>
    <t>SEMESTRUL 1</t>
  </si>
  <si>
    <t>SEMESTRUL 2</t>
  </si>
  <si>
    <t>SEMESTRUL 3</t>
  </si>
  <si>
    <t>SEMESTRUL 4</t>
  </si>
  <si>
    <r>
      <rPr>
        <b/>
        <sz val="11"/>
        <color indexed="62"/>
        <rFont val="Arial"/>
        <family val="2"/>
      </rPr>
      <t>s</t>
    </r>
    <r>
      <rPr>
        <sz val="11"/>
        <color indexed="62"/>
        <rFont val="Arial"/>
        <family val="2"/>
      </rPr>
      <t>=nr.ore seminar</t>
    </r>
  </si>
  <si>
    <r>
      <rPr>
        <b/>
        <sz val="11"/>
        <color indexed="62"/>
        <rFont val="Arial"/>
        <family val="2"/>
      </rPr>
      <t>l</t>
    </r>
    <r>
      <rPr>
        <sz val="11"/>
        <color indexed="62"/>
        <rFont val="Arial"/>
        <family val="2"/>
      </rPr>
      <t>=nr.ore laborator</t>
    </r>
  </si>
  <si>
    <r>
      <rPr>
        <b/>
        <sz val="11"/>
        <color indexed="62"/>
        <rFont val="Arial"/>
        <family val="2"/>
      </rPr>
      <t>p</t>
    </r>
    <r>
      <rPr>
        <sz val="11"/>
        <color indexed="62"/>
        <rFont val="Arial"/>
        <family val="2"/>
      </rPr>
      <t>=nr.ore proiect</t>
    </r>
  </si>
  <si>
    <r>
      <rPr>
        <b/>
        <sz val="11"/>
        <color indexed="62"/>
        <rFont val="Arial"/>
        <family val="2"/>
      </rPr>
      <t>CF=</t>
    </r>
    <r>
      <rPr>
        <sz val="11"/>
        <color indexed="62"/>
        <rFont val="Arial"/>
        <family val="2"/>
      </rPr>
      <t>categorie formativa careia ii apartine disciplina</t>
    </r>
  </si>
  <si>
    <r>
      <rPr>
        <b/>
        <sz val="11"/>
        <color indexed="62"/>
        <rFont val="Arial"/>
        <family val="2"/>
      </rPr>
      <t>Cod</t>
    </r>
    <r>
      <rPr>
        <sz val="11"/>
        <color indexed="62"/>
        <rFont val="Arial"/>
        <family val="2"/>
      </rPr>
      <t xml:space="preserve"> = cod disciplina</t>
    </r>
  </si>
  <si>
    <r>
      <rPr>
        <b/>
        <sz val="11"/>
        <color indexed="62"/>
        <rFont val="Arial"/>
        <family val="2"/>
      </rPr>
      <t xml:space="preserve">nc </t>
    </r>
    <r>
      <rPr>
        <sz val="11"/>
        <color indexed="62"/>
        <rFont val="Arial"/>
        <family val="2"/>
      </rPr>
      <t>= nr.credite transferabile</t>
    </r>
  </si>
  <si>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= forma de evaluare</t>
    </r>
  </si>
  <si>
    <r>
      <t xml:space="preserve"> </t>
    </r>
    <r>
      <rPr>
        <b/>
        <sz val="11"/>
        <color indexed="62"/>
        <rFont val="Arial"/>
        <family val="2"/>
      </rPr>
      <t>FE</t>
    </r>
    <r>
      <rPr>
        <sz val="11"/>
        <color indexed="62"/>
        <rFont val="Arial"/>
        <family val="2"/>
      </rPr>
      <t xml:space="preserve"> </t>
    </r>
    <r>
      <rPr>
        <sz val="11"/>
        <color indexed="62"/>
        <rFont val="Symbol"/>
        <family val="1"/>
        <charset val="2"/>
      </rPr>
      <t>Î</t>
    </r>
    <r>
      <rPr>
        <sz val="11"/>
        <color indexed="62"/>
        <rFont val="Arial"/>
        <family val="2"/>
      </rPr>
      <t xml:space="preserve"> {E, D, C, P-E, P-D}</t>
    </r>
  </si>
  <si>
    <r>
      <rPr>
        <b/>
        <sz val="11"/>
        <color indexed="62"/>
        <rFont val="Arial"/>
        <family val="2"/>
      </rPr>
      <t>E</t>
    </r>
    <r>
      <rPr>
        <sz val="11"/>
        <color indexed="62"/>
        <rFont val="Arial"/>
        <family val="2"/>
      </rPr>
      <t>=examen</t>
    </r>
  </si>
  <si>
    <r>
      <rPr>
        <b/>
        <sz val="11"/>
        <color indexed="62"/>
        <rFont val="Arial"/>
        <family val="2"/>
      </rPr>
      <t>D</t>
    </r>
    <r>
      <rPr>
        <sz val="11"/>
        <color indexed="62"/>
        <rFont val="Arial"/>
        <family val="2"/>
      </rPr>
      <t>=evaluare distribuita</t>
    </r>
  </si>
  <si>
    <r>
      <rPr>
        <b/>
        <sz val="11"/>
        <color indexed="62"/>
        <rFont val="Arial"/>
        <family val="2"/>
      </rPr>
      <t>VPI</t>
    </r>
    <r>
      <rPr>
        <sz val="11"/>
        <color indexed="62"/>
        <rFont val="Arial"/>
        <family val="2"/>
      </rPr>
      <t xml:space="preserve"> = volum de ore necesar pregatirii individuale</t>
    </r>
  </si>
  <si>
    <r>
      <rPr>
        <b/>
        <sz val="11"/>
        <color indexed="62"/>
        <rFont val="Arial"/>
        <family val="2"/>
      </rPr>
      <t>P - E</t>
    </r>
    <r>
      <rPr>
        <sz val="11"/>
        <color indexed="62"/>
        <rFont val="Arial"/>
        <family val="2"/>
      </rPr>
      <t xml:space="preserve"> - proiect autonom cu examinare ca si in cazul   disciplinelor cu examen</t>
    </r>
  </si>
  <si>
    <r>
      <rPr>
        <b/>
        <sz val="11"/>
        <color indexed="62"/>
        <rFont val="Arial"/>
        <family val="2"/>
      </rPr>
      <t>P - D</t>
    </r>
    <r>
      <rPr>
        <sz val="11"/>
        <color indexed="62"/>
        <rFont val="Arial"/>
        <family val="2"/>
      </rPr>
      <t xml:space="preserve"> - proiect autonom cu examinare ca si in cazul disciplinelor cu evaluare distribuita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</si>
  <si>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>=nr.ore curs/semestru</t>
    </r>
  </si>
  <si>
    <r>
      <rPr>
        <b/>
        <sz val="11"/>
        <color indexed="62"/>
        <rFont val="Arial"/>
        <family val="2"/>
      </rPr>
      <t>C</t>
    </r>
    <r>
      <rPr>
        <sz val="11"/>
        <color indexed="62"/>
        <rFont val="Arial"/>
        <family val="2"/>
      </rPr>
      <t xml:space="preserve">=colocviu </t>
    </r>
  </si>
  <si>
    <t>DECAN,</t>
  </si>
  <si>
    <t>CodRSI.</t>
  </si>
  <si>
    <t>Cod DFI.</t>
  </si>
  <si>
    <t>CodDII.</t>
  </si>
  <si>
    <t>CodDL</t>
  </si>
  <si>
    <t>:</t>
  </si>
  <si>
    <t>total/ sem.</t>
  </si>
  <si>
    <t>total/ săpt.</t>
  </si>
  <si>
    <t>DC</t>
  </si>
  <si>
    <t>D</t>
  </si>
  <si>
    <t>Analiză matematică</t>
  </si>
  <si>
    <t>Algebră şi geometrie</t>
  </si>
  <si>
    <t>Fizică</t>
  </si>
  <si>
    <t>Utilizarea şi programarea calculatoarelor I</t>
  </si>
  <si>
    <t>Geometrie descriptivă şi desen tehnic</t>
  </si>
  <si>
    <t>Chimie generală</t>
  </si>
  <si>
    <t>Limbi de circulaţie internaţională</t>
  </si>
  <si>
    <t>Educaţie fizică</t>
  </si>
  <si>
    <t>Matematici speciale</t>
  </si>
  <si>
    <t>Ştiinţa materialelor I</t>
  </si>
  <si>
    <t>Fundamente de inginerie mecanică</t>
  </si>
  <si>
    <t>Grafică tehnică asistată de calculator</t>
  </si>
  <si>
    <t>Tehnologia materialelor</t>
  </si>
  <si>
    <t>Cultură şi civilizaţie</t>
  </si>
  <si>
    <t>Fundamente de ing. electrică şi electronică</t>
  </si>
  <si>
    <t>Matematici asistate de calculator</t>
  </si>
  <si>
    <t>Rezistenţa materialelor I</t>
  </si>
  <si>
    <t>Utilizarea şi program. calculatoarelor II</t>
  </si>
  <si>
    <t>Introducere in metode numerice</t>
  </si>
  <si>
    <t>Ştiinţa materialelor II</t>
  </si>
  <si>
    <t>Termotehnică</t>
  </si>
  <si>
    <t>Fundamente de automatizări</t>
  </si>
  <si>
    <t>Microeconomie</t>
  </si>
  <si>
    <t>Măsurări</t>
  </si>
  <si>
    <t>Rezistenţa materialelor II</t>
  </si>
  <si>
    <t>Mecanisme</t>
  </si>
  <si>
    <t>Bazele proceselor de asamblare</t>
  </si>
  <si>
    <t>Bazele procesării materialelor polimerice</t>
  </si>
  <si>
    <t>4E,4D</t>
  </si>
  <si>
    <t>C</t>
  </si>
  <si>
    <t>4E,4D,1C</t>
  </si>
  <si>
    <t>Psihologia educaţiei</t>
  </si>
  <si>
    <t>Pedagogie 1</t>
  </si>
  <si>
    <t>Pedagogie 2</t>
  </si>
  <si>
    <t>Didactica specialităţii</t>
  </si>
  <si>
    <t>DD</t>
  </si>
  <si>
    <t>DS</t>
  </si>
  <si>
    <t>Facultatea de MECANICA</t>
  </si>
  <si>
    <r>
      <t xml:space="preserve">Domeniul fundamental de ierarhizare </t>
    </r>
    <r>
      <rPr>
        <b/>
        <sz val="14"/>
        <color indexed="18"/>
        <rFont val="Arial"/>
        <family val="2"/>
      </rPr>
      <t>(DFI):</t>
    </r>
    <r>
      <rPr>
        <sz val="14"/>
        <color indexed="18"/>
        <rFont val="Arial"/>
        <family val="2"/>
      </rPr>
      <t xml:space="preserve"> </t>
    </r>
    <r>
      <rPr>
        <b/>
        <sz val="14"/>
        <color indexed="18"/>
        <rFont val="Arial"/>
        <family val="2"/>
      </rPr>
      <t>STIINTE INGINERESTI</t>
    </r>
  </si>
  <si>
    <r>
      <t xml:space="preserve">Domeniul de ierarhizare </t>
    </r>
    <r>
      <rPr>
        <b/>
        <sz val="14"/>
        <color indexed="18"/>
        <rFont val="Arial"/>
        <family val="2"/>
      </rPr>
      <t>(DII):</t>
    </r>
    <r>
      <rPr>
        <sz val="14"/>
        <color indexed="18"/>
        <rFont val="Arial"/>
        <family val="2"/>
      </rPr>
      <t xml:space="preserve"> </t>
    </r>
    <r>
      <rPr>
        <b/>
        <sz val="14"/>
        <color indexed="18"/>
        <rFont val="Arial"/>
        <family val="2"/>
      </rPr>
      <t>INGINERIE INDUSTRIALA</t>
    </r>
  </si>
  <si>
    <r>
      <t xml:space="preserve">Ramura de stiinta (RSI): </t>
    </r>
    <r>
      <rPr>
        <b/>
        <sz val="14"/>
        <color indexed="18"/>
        <rFont val="Arial"/>
        <family val="2"/>
      </rPr>
      <t>Ing.Mec., Mecatronica,Ing.Ind. si Management</t>
    </r>
  </si>
  <si>
    <t>L</t>
  </si>
  <si>
    <t>1E</t>
  </si>
  <si>
    <t>Responsabilitate sociala si activism civic</t>
  </si>
  <si>
    <t>Voluntariat</t>
  </si>
  <si>
    <t>ciclul</t>
  </si>
  <si>
    <t>a1a2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</si>
  <si>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</si>
  <si>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</si>
  <si>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</si>
  <si>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</si>
  <si>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</si>
  <si>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</si>
  <si>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</si>
  <si>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</si>
  <si>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</si>
  <si>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c1c2c3-dom</t>
  </si>
  <si>
    <t>Practica 40 ore/sem.</t>
  </si>
  <si>
    <r>
      <t xml:space="preserve">Domeniul de licenta </t>
    </r>
    <r>
      <rPr>
        <b/>
        <sz val="14"/>
        <color indexed="18"/>
        <rFont val="Arial"/>
        <family val="2"/>
      </rPr>
      <t>(DL):</t>
    </r>
    <r>
      <rPr>
        <sz val="14"/>
        <color indexed="18"/>
        <rFont val="Arial"/>
        <family val="2"/>
      </rPr>
      <t xml:space="preserve"> </t>
    </r>
    <r>
      <rPr>
        <b/>
        <sz val="14"/>
        <color indexed="18"/>
        <rFont val="Arial"/>
        <family val="2"/>
      </rPr>
      <t>TEHNOLOGIA CONSTRUCTIILOR DE MASINI - INVATAMANT CU FRECVENTA REDUSA</t>
    </r>
  </si>
  <si>
    <t>Conf.univ.dr.ing. Florin DRAGAN</t>
  </si>
  <si>
    <t>Conf.univ.dr.ing.Eugen GHITA</t>
  </si>
  <si>
    <t>(*) - discipline optionale activate in anul universitar 2020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</si>
</sst>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6" x14ac:knownFonts="1">
    <font>
      <sz val="10"/>
      <name val="Arial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2"/>
      <color indexed="56"/>
      <name val="Arial"/>
      <family val="2"/>
    </font>
    <font>
      <sz val="12"/>
      <color indexed="62"/>
      <name val="Symbol"/>
      <family val="1"/>
      <charset val="2"/>
    </font>
    <font>
      <sz val="12"/>
      <color indexed="18"/>
      <name val="Microsoft Sans Serif"/>
      <family val="2"/>
    </font>
    <font>
      <sz val="12"/>
      <color indexed="62"/>
      <name val="Microsoft Sans Serif"/>
      <family val="2"/>
    </font>
    <font>
      <sz val="12"/>
      <color indexed="18"/>
      <name val="Verdana"/>
      <family val="2"/>
    </font>
    <font>
      <sz val="12"/>
      <name val="Verdana"/>
      <family val="2"/>
    </font>
    <font>
      <sz val="11"/>
      <color indexed="62"/>
      <name val="Arial"/>
      <family val="2"/>
    </font>
    <font>
      <b/>
      <sz val="11"/>
      <color indexed="62"/>
      <name val="Arial"/>
      <family val="2"/>
    </font>
    <font>
      <b/>
      <sz val="14"/>
      <color indexed="18"/>
      <name val="Arial"/>
      <family val="2"/>
    </font>
    <font>
      <sz val="11"/>
      <color indexed="62"/>
      <name val="Symbol"/>
      <family val="1"/>
      <charset val="2"/>
    </font>
    <font>
      <sz val="11"/>
      <color indexed="18"/>
      <name val="Microsoft Sans Serif"/>
      <family val="2"/>
    </font>
    <font>
      <sz val="10"/>
      <color indexed="62"/>
      <name val="Arial"/>
      <family val="2"/>
    </font>
    <font>
      <sz val="10"/>
      <color indexed="62"/>
      <name val="Microsoft Sans Serif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strike/>
      <sz val="14"/>
      <color indexed="18"/>
      <name val="Arial"/>
      <family val="2"/>
    </font>
    <font>
      <b/>
      <sz val="14"/>
      <color indexed="62"/>
      <name val="Arial"/>
      <family val="2"/>
    </font>
    <font>
      <vertAlign val="superscript"/>
      <sz val="14"/>
      <color indexed="18"/>
      <name val="Arial"/>
      <family val="2"/>
    </font>
    <font>
      <b/>
      <sz val="12"/>
      <name val="Verdana"/>
      <family val="2"/>
    </font>
    <font>
      <u/>
      <sz val="10"/>
      <color theme="10"/>
      <name val="Arial"/>
      <family val="2"/>
    </font>
    <font>
      <sz val="12"/>
      <color rgb="FF333399"/>
      <name val="Arial"/>
      <family val="2"/>
    </font>
    <font>
      <sz val="11"/>
      <color rgb="FF333399"/>
      <name val="Arial"/>
      <family val="2"/>
    </font>
    <font>
      <sz val="11"/>
      <color rgb="FF003366"/>
      <name val="Arial"/>
      <family val="2"/>
    </font>
    <font>
      <u/>
      <sz val="12"/>
      <color theme="10"/>
      <name val="Arial"/>
      <family val="2"/>
    </font>
    <font>
      <b/>
      <sz val="12"/>
      <color rgb="FF000080"/>
      <name val="Arial"/>
      <family val="2"/>
    </font>
    <font>
      <sz val="14"/>
      <color rgb="FF000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 style="double">
        <color indexed="64"/>
      </bottom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double">
        <color indexed="64"/>
      </left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double">
        <color indexed="64"/>
      </bottom>
      <diagonal/>
    </border>
    <border>
      <left/>
      <right style="medium">
        <color theme="3" tint="-0.2499465926084170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31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2" fillId="0" borderId="32" xfId="0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5" fillId="0" borderId="32" xfId="0" applyFont="1" applyFill="1" applyBorder="1"/>
    <xf numFmtId="0" fontId="5" fillId="0" borderId="33" xfId="0" applyFont="1" applyFill="1" applyBorder="1"/>
    <xf numFmtId="0" fontId="6" fillId="0" borderId="34" xfId="0" applyFont="1" applyFill="1" applyBorder="1" applyAlignment="1"/>
    <xf numFmtId="0" fontId="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/>
    <xf numFmtId="0" fontId="8" fillId="0" borderId="3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quotePrefix="1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vertical="center" wrapText="1"/>
    </xf>
    <xf numFmtId="0" fontId="7" fillId="0" borderId="34" xfId="0" quotePrefix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left" vertical="center"/>
    </xf>
    <xf numFmtId="0" fontId="5" fillId="0" borderId="0" xfId="0" applyFont="1"/>
    <xf numFmtId="0" fontId="11" fillId="0" borderId="0" xfId="0" applyFont="1" applyFill="1" applyBorder="1"/>
    <xf numFmtId="0" fontId="2" fillId="0" borderId="0" xfId="0" applyFont="1" applyAlignment="1"/>
    <xf numFmtId="0" fontId="2" fillId="0" borderId="0" xfId="0" applyFont="1" applyFill="1" applyAlignment="1"/>
    <xf numFmtId="0" fontId="12" fillId="0" borderId="0" xfId="0" applyFont="1" applyFill="1" applyAlignment="1"/>
    <xf numFmtId="0" fontId="13" fillId="0" borderId="0" xfId="0" applyFo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" fillId="0" borderId="32" xfId="0" applyFont="1" applyFill="1" applyBorder="1"/>
    <xf numFmtId="0" fontId="3" fillId="0" borderId="37" xfId="0" applyFont="1" applyFill="1" applyBorder="1"/>
    <xf numFmtId="0" fontId="3" fillId="0" borderId="0" xfId="0" applyFont="1" applyFill="1" applyBorder="1"/>
    <xf numFmtId="0" fontId="3" fillId="0" borderId="35" xfId="0" applyFont="1" applyFill="1" applyBorder="1"/>
    <xf numFmtId="0" fontId="3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3" fillId="0" borderId="0" xfId="1" applyFont="1" applyFill="1" applyBorder="1" applyAlignment="1">
      <alignment wrapText="1"/>
    </xf>
    <xf numFmtId="0" fontId="33" fillId="0" borderId="0" xfId="1" applyFont="1" applyFill="1" applyAlignment="1">
      <alignment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quotePrefix="1" applyFont="1" applyFill="1" applyBorder="1" applyAlignment="1">
      <alignment vertical="center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1" fillId="0" borderId="0" xfId="0" applyFont="1" applyAlignment="1"/>
    <xf numFmtId="0" fontId="5" fillId="0" borderId="40" xfId="0" applyFont="1" applyFill="1" applyBorder="1" applyAlignment="1">
      <alignment horizontal="left" vertical="center"/>
    </xf>
    <xf numFmtId="0" fontId="5" fillId="0" borderId="5" xfId="0" applyFont="1" applyFill="1" applyBorder="1"/>
    <xf numFmtId="0" fontId="34" fillId="0" borderId="0" xfId="0" applyFont="1" applyFill="1" applyAlignment="1"/>
    <xf numFmtId="0" fontId="34" fillId="0" borderId="0" xfId="0" applyFont="1" applyFill="1"/>
    <xf numFmtId="0" fontId="1" fillId="0" borderId="0" xfId="0" applyFont="1" applyFill="1" applyAlignment="1"/>
    <xf numFmtId="0" fontId="5" fillId="0" borderId="6" xfId="0" applyFont="1" applyFill="1" applyBorder="1"/>
    <xf numFmtId="0" fontId="2" fillId="0" borderId="0" xfId="0" applyFont="1" applyFill="1" applyBorder="1" applyAlignment="1"/>
    <xf numFmtId="0" fontId="5" fillId="0" borderId="0" xfId="0" applyFont="1" applyBorder="1"/>
    <xf numFmtId="0" fontId="5" fillId="0" borderId="35" xfId="0" applyFont="1" applyBorder="1"/>
    <xf numFmtId="0" fontId="5" fillId="0" borderId="39" xfId="0" applyFont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24" fillId="0" borderId="0" xfId="0" applyFont="1" applyFill="1"/>
    <xf numFmtId="0" fontId="23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2" borderId="0" xfId="0" applyFont="1" applyFill="1" applyAlignment="1"/>
    <xf numFmtId="0" fontId="16" fillId="0" borderId="0" xfId="0" applyFont="1" applyAlignment="1"/>
    <xf numFmtId="0" fontId="24" fillId="0" borderId="5" xfId="0" applyFont="1" applyFill="1" applyBorder="1"/>
    <xf numFmtId="0" fontId="23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/>
    <xf numFmtId="164" fontId="23" fillId="0" borderId="17" xfId="0" applyNumberFormat="1" applyFont="1" applyFill="1" applyBorder="1" applyAlignment="1">
      <alignment horizontal="center" vertical="center" shrinkToFit="1"/>
    </xf>
    <xf numFmtId="164" fontId="23" fillId="0" borderId="1" xfId="0" applyNumberFormat="1" applyFont="1" applyFill="1" applyBorder="1" applyAlignment="1">
      <alignment horizontal="center" vertical="center" shrinkToFit="1"/>
    </xf>
    <xf numFmtId="164" fontId="23" fillId="0" borderId="17" xfId="0" applyNumberFormat="1" applyFont="1" applyFill="1" applyBorder="1" applyAlignment="1" applyProtection="1">
      <alignment horizontal="center" vertical="center" shrinkToFit="1"/>
      <protection locked="0"/>
    </xf>
    <xf numFmtId="164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23" fillId="0" borderId="17" xfId="0" applyNumberFormat="1" applyFont="1" applyFill="1" applyBorder="1" applyAlignment="1">
      <alignment horizontal="center" vertical="center"/>
    </xf>
    <xf numFmtId="165" fontId="27" fillId="0" borderId="17" xfId="0" applyNumberFormat="1" applyFont="1" applyFill="1" applyBorder="1" applyAlignment="1">
      <alignment horizontal="center" vertical="center"/>
    </xf>
    <xf numFmtId="165" fontId="23" fillId="0" borderId="17" xfId="0" applyNumberFormat="1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/>
    </xf>
    <xf numFmtId="1" fontId="23" fillId="0" borderId="8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0" xfId="0" quotePrefix="1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top" wrapText="1"/>
    </xf>
    <xf numFmtId="49" fontId="23" fillId="0" borderId="26" xfId="0" applyNumberFormat="1" applyFont="1" applyFill="1" applyBorder="1" applyAlignment="1">
      <alignment horizontal="center" vertical="top"/>
    </xf>
    <xf numFmtId="0" fontId="23" fillId="0" borderId="14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center" wrapText="1"/>
    </xf>
    <xf numFmtId="49" fontId="23" fillId="0" borderId="25" xfId="0" applyNumberFormat="1" applyFont="1" applyFill="1" applyBorder="1" applyAlignment="1">
      <alignment horizontal="center" vertical="center"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1" fontId="16" fillId="0" borderId="14" xfId="0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0</xdr:rowOff>
    </xdr:from>
    <xdr:to>
      <xdr:col>44</xdr:col>
      <xdr:colOff>314325</xdr:colOff>
      <xdr:row>4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0"/>
          <a:ext cx="2857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2"/>
  <sheetViews>
    <sheetView tabSelected="1" view="pageBreakPreview" zoomScaleNormal="100" zoomScaleSheetLayoutView="100" workbookViewId="0">
      <selection activeCell="V85" sqref="V85"/>
    </sheetView>
  </sheetViews>
  <sheetFormatPr defaultRowHeight="12.75" x14ac:dyDescent="0.2"/>
  <cols>
    <col min="1" max="1" width="7.28515625" customWidth="1"/>
    <col min="2" max="4" width="6.7109375" customWidth="1"/>
    <col min="5" max="5" width="4.28515625" customWidth="1"/>
    <col min="6" max="6" width="5.85546875" customWidth="1"/>
    <col min="7" max="7" width="4.85546875" customWidth="1"/>
    <col min="8" max="8" width="5.42578125" customWidth="1"/>
    <col min="9" max="10" width="5.28515625" customWidth="1"/>
    <col min="11" max="11" width="5" customWidth="1"/>
    <col min="12" max="12" width="7.140625" customWidth="1"/>
    <col min="13" max="14" width="5.7109375" customWidth="1"/>
    <col min="15" max="15" width="6.85546875" customWidth="1"/>
    <col min="16" max="16" width="4.28515625" customWidth="1"/>
    <col min="17" max="17" width="5.7109375" customWidth="1"/>
    <col min="18" max="21" width="4.28515625" customWidth="1"/>
    <col min="22" max="22" width="5.140625" customWidth="1"/>
    <col min="23" max="23" width="7.5703125" customWidth="1"/>
    <col min="24" max="25" width="5.7109375" customWidth="1"/>
    <col min="26" max="26" width="7.5703125" customWidth="1"/>
    <col min="27" max="27" width="4.28515625" customWidth="1"/>
    <col min="28" max="28" width="6" customWidth="1"/>
    <col min="29" max="32" width="4.28515625" customWidth="1"/>
    <col min="33" max="33" width="5.5703125" customWidth="1"/>
    <col min="34" max="34" width="8" customWidth="1"/>
    <col min="35" max="36" width="5.7109375" customWidth="1"/>
    <col min="37" max="37" width="7.42578125" customWidth="1"/>
    <col min="38" max="38" width="4.28515625" customWidth="1"/>
    <col min="39" max="39" width="5.85546875" customWidth="1"/>
    <col min="40" max="43" width="4.28515625" customWidth="1"/>
    <col min="44" max="44" width="5" customWidth="1"/>
    <col min="45" max="45" width="8" customWidth="1"/>
  </cols>
  <sheetData>
    <row r="1" spans="1:45" s="33" customFormat="1" ht="18" x14ac:dyDescent="0.25">
      <c r="A1" s="89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45" s="33" customFormat="1" ht="18" x14ac:dyDescent="0.25">
      <c r="A2" s="88" t="s">
        <v>98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45" s="33" customFormat="1" ht="18" x14ac:dyDescent="0.25">
      <c r="A3" s="88" t="s">
        <v>99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45" s="33" customFormat="1" ht="18" x14ac:dyDescent="0.25">
      <c r="A4" s="88" t="s">
        <v>101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45" s="33" customFormat="1" ht="18" x14ac:dyDescent="0.25">
      <c r="A5" s="88" t="s">
        <v>100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45" s="38" customFormat="1" ht="18" x14ac:dyDescent="0.25">
      <c r="A6" s="88" t="s">
        <v>119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45" s="33" customFormat="1" ht="15" x14ac:dyDescent="0.2">
      <c r="A7" s="36"/>
      <c r="B7" s="36"/>
      <c r="C7" s="36"/>
      <c r="D7" s="36"/>
      <c r="E7" s="36"/>
      <c r="F7" s="36"/>
      <c r="G7" s="36"/>
      <c r="H7" s="68"/>
      <c r="I7" s="53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45" s="5" customFormat="1" ht="15" x14ac:dyDescent="0.2">
      <c r="A8" s="113" t="s">
        <v>53</v>
      </c>
      <c r="B8" s="114" t="s">
        <v>52</v>
      </c>
      <c r="C8" s="114" t="s">
        <v>54</v>
      </c>
      <c r="D8" s="114" t="s">
        <v>55</v>
      </c>
      <c r="E8" s="114" t="s">
        <v>56</v>
      </c>
      <c r="F8" s="112" t="s">
        <v>106</v>
      </c>
      <c r="G8" s="112" t="s">
        <v>117</v>
      </c>
      <c r="H8" s="112" t="s">
        <v>107</v>
      </c>
      <c r="I8" s="115"/>
    </row>
    <row r="9" spans="1:45" s="5" customFormat="1" ht="15.75" x14ac:dyDescent="0.2">
      <c r="A9" s="116">
        <v>20</v>
      </c>
      <c r="B9" s="116">
        <v>70</v>
      </c>
      <c r="C9" s="116">
        <v>20</v>
      </c>
      <c r="D9" s="116">
        <v>130</v>
      </c>
      <c r="E9" s="117"/>
      <c r="F9" s="102" t="s">
        <v>102</v>
      </c>
      <c r="G9" s="104">
        <v>420</v>
      </c>
      <c r="H9" s="102">
        <v>20</v>
      </c>
      <c r="I9" s="118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45" s="4" customFormat="1" ht="18" x14ac:dyDescent="0.25">
      <c r="A10" s="185" t="s">
        <v>0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</row>
    <row r="11" spans="1:45" s="4" customFormat="1" ht="18.75" thickBot="1" x14ac:dyDescent="0.3">
      <c r="A11" s="185" t="str">
        <f>CONCATENATE("An universitar 20",H9," - 20",H9+1)</f>
        <v>An universitar 2020 - 2021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</row>
    <row r="12" spans="1:45" s="73" customFormat="1" ht="19.5" thickTop="1" thickBot="1" x14ac:dyDescent="0.3">
      <c r="B12" s="186" t="s">
        <v>16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 t="s">
        <v>24</v>
      </c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</row>
    <row r="13" spans="1:45" s="5" customFormat="1" ht="27.75" customHeight="1" thickTop="1" thickBot="1" x14ac:dyDescent="0.3">
      <c r="A13" s="94"/>
      <c r="B13" s="178" t="s">
        <v>32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80"/>
      <c r="M13" s="179" t="s">
        <v>33</v>
      </c>
      <c r="N13" s="179"/>
      <c r="O13" s="179"/>
      <c r="P13" s="179"/>
      <c r="Q13" s="179"/>
      <c r="R13" s="179"/>
      <c r="S13" s="179"/>
      <c r="T13" s="179"/>
      <c r="U13" s="179"/>
      <c r="V13" s="179"/>
      <c r="W13" s="180"/>
      <c r="X13" s="178" t="s">
        <v>34</v>
      </c>
      <c r="Y13" s="179"/>
      <c r="Z13" s="179"/>
      <c r="AA13" s="179"/>
      <c r="AB13" s="179"/>
      <c r="AC13" s="179"/>
      <c r="AD13" s="179"/>
      <c r="AE13" s="179"/>
      <c r="AF13" s="179"/>
      <c r="AG13" s="179"/>
      <c r="AH13" s="180"/>
      <c r="AI13" s="179" t="s">
        <v>35</v>
      </c>
      <c r="AJ13" s="179"/>
      <c r="AK13" s="179"/>
      <c r="AL13" s="179"/>
      <c r="AM13" s="179"/>
      <c r="AN13" s="179"/>
      <c r="AO13" s="179"/>
      <c r="AP13" s="179"/>
      <c r="AQ13" s="179"/>
      <c r="AR13" s="179"/>
      <c r="AS13" s="180"/>
    </row>
    <row r="14" spans="1:45" s="5" customFormat="1" ht="20.100000000000001" customHeight="1" thickTop="1" x14ac:dyDescent="0.2">
      <c r="A14" s="158" t="s">
        <v>108</v>
      </c>
      <c r="B14" s="181" t="s">
        <v>61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3"/>
      <c r="M14" s="166" t="s">
        <v>69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7"/>
      <c r="X14" s="181" t="s">
        <v>75</v>
      </c>
      <c r="Y14" s="182"/>
      <c r="Z14" s="182"/>
      <c r="AA14" s="182"/>
      <c r="AB14" s="182"/>
      <c r="AC14" s="182"/>
      <c r="AD14" s="182"/>
      <c r="AE14" s="182"/>
      <c r="AF14" s="182"/>
      <c r="AG14" s="182"/>
      <c r="AH14" s="183"/>
      <c r="AI14" s="166" t="s">
        <v>82</v>
      </c>
      <c r="AJ14" s="166"/>
      <c r="AK14" s="166"/>
      <c r="AL14" s="166"/>
      <c r="AM14" s="166"/>
      <c r="AN14" s="166"/>
      <c r="AO14" s="166"/>
      <c r="AP14" s="166"/>
      <c r="AQ14" s="166"/>
      <c r="AR14" s="166"/>
      <c r="AS14" s="167"/>
    </row>
    <row r="15" spans="1:45" s="5" customFormat="1" ht="20.100000000000001" customHeight="1" x14ac:dyDescent="0.2">
      <c r="A15" s="158"/>
      <c r="B15" s="177"/>
      <c r="C15" s="168"/>
      <c r="D15" s="168"/>
      <c r="E15" s="168"/>
      <c r="F15" s="168"/>
      <c r="G15" s="168"/>
      <c r="H15" s="168"/>
      <c r="I15" s="168"/>
      <c r="J15" s="168"/>
      <c r="K15" s="168"/>
      <c r="L15" s="169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9"/>
      <c r="X15" s="177"/>
      <c r="Y15" s="168"/>
      <c r="Z15" s="168"/>
      <c r="AA15" s="168"/>
      <c r="AB15" s="168"/>
      <c r="AC15" s="168"/>
      <c r="AD15" s="168"/>
      <c r="AE15" s="168"/>
      <c r="AF15" s="168"/>
      <c r="AG15" s="168"/>
      <c r="AH15" s="169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9"/>
    </row>
    <row r="16" spans="1:45" s="73" customFormat="1" ht="20.100000000000001" customHeight="1" thickBot="1" x14ac:dyDescent="0.3">
      <c r="A16" s="159"/>
      <c r="B16" s="173" t="str">
        <f>CONCATENATE($F$9,IF(RIGHT(K16,1)="S",$I$9,$G$9),".",$H$9,".","0",RIGHT(B$13,1),".",RIGHT(K16,1),$A14)</f>
        <v>L420.20.01.F1</v>
      </c>
      <c r="C16" s="174"/>
      <c r="D16" s="175"/>
      <c r="E16" s="106">
        <v>4</v>
      </c>
      <c r="F16" s="91" t="s">
        <v>5</v>
      </c>
      <c r="G16" s="74">
        <v>0</v>
      </c>
      <c r="H16" s="75">
        <v>28</v>
      </c>
      <c r="I16" s="75">
        <v>0</v>
      </c>
      <c r="J16" s="76">
        <v>0</v>
      </c>
      <c r="K16" s="91" t="s">
        <v>15</v>
      </c>
      <c r="L16" s="103">
        <f>E16*(42*18-E$43*14)/E$42</f>
        <v>72.8</v>
      </c>
      <c r="M16" s="173" t="str">
        <f>CONCATENATE($F$9,IF(RIGHT(V16,1)="S",$I$9,$G$9),".",$H$9,".","0",RIGHT(M$13,1),".",RIGHT(V16,1),$A14)</f>
        <v>L420.20.02.F1</v>
      </c>
      <c r="N16" s="174"/>
      <c r="O16" s="175"/>
      <c r="P16" s="106">
        <v>4</v>
      </c>
      <c r="Q16" s="91" t="s">
        <v>60</v>
      </c>
      <c r="R16" s="74">
        <v>0</v>
      </c>
      <c r="S16" s="75">
        <v>14</v>
      </c>
      <c r="T16" s="75">
        <v>14</v>
      </c>
      <c r="U16" s="76">
        <v>0</v>
      </c>
      <c r="V16" s="91" t="s">
        <v>15</v>
      </c>
      <c r="W16" s="103">
        <f>P16*(42*18-P$43*14)/P$42</f>
        <v>73.733333333333334</v>
      </c>
      <c r="X16" s="173" t="str">
        <f>CONCATENATE($F$9,IF(RIGHT(AG16,1)="S",$I$9,$G$9),".",$H$9,".","0",RIGHT(X$13,1),".",RIGHT(AG16,1),$A14)</f>
        <v>L420.20.03.D1</v>
      </c>
      <c r="Y16" s="174"/>
      <c r="Z16" s="175"/>
      <c r="AA16" s="106">
        <v>5</v>
      </c>
      <c r="AB16" s="91" t="s">
        <v>5</v>
      </c>
      <c r="AC16" s="74">
        <v>0</v>
      </c>
      <c r="AD16" s="75">
        <v>0</v>
      </c>
      <c r="AE16" s="75">
        <v>28</v>
      </c>
      <c r="AF16" s="76">
        <v>0</v>
      </c>
      <c r="AG16" s="91" t="s">
        <v>96</v>
      </c>
      <c r="AH16" s="103">
        <f>AA16*(42*18-AA$43*14)/AA$42</f>
        <v>93.333333333333329</v>
      </c>
      <c r="AI16" s="173" t="str">
        <f>CONCATENATE($F$9,IF(RIGHT(AR16,1)="S",$I$9,$G$9),".",$H$9,".","0",RIGHT(AI$13,1),".",RIGHT(AR16,1),$A14)</f>
        <v>L420.20.04.F1</v>
      </c>
      <c r="AJ16" s="174"/>
      <c r="AK16" s="175"/>
      <c r="AL16" s="106">
        <v>2</v>
      </c>
      <c r="AM16" s="91" t="s">
        <v>60</v>
      </c>
      <c r="AN16" s="74">
        <v>0</v>
      </c>
      <c r="AO16" s="75">
        <v>0</v>
      </c>
      <c r="AP16" s="75">
        <v>14</v>
      </c>
      <c r="AQ16" s="76">
        <v>0</v>
      </c>
      <c r="AR16" s="91" t="s">
        <v>15</v>
      </c>
      <c r="AS16" s="103">
        <f>AL16*(42*18-AL$43*14)/AL$42</f>
        <v>38.266666666666666</v>
      </c>
    </row>
    <row r="17" spans="1:45" s="5" customFormat="1" ht="20.100000000000001" customHeight="1" thickTop="1" x14ac:dyDescent="0.2">
      <c r="A17" s="157" t="s">
        <v>109</v>
      </c>
      <c r="B17" s="176" t="s">
        <v>62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7"/>
      <c r="M17" s="166" t="s">
        <v>70</v>
      </c>
      <c r="N17" s="166"/>
      <c r="O17" s="166"/>
      <c r="P17" s="166"/>
      <c r="Q17" s="166"/>
      <c r="R17" s="166"/>
      <c r="S17" s="166"/>
      <c r="T17" s="166"/>
      <c r="U17" s="166"/>
      <c r="V17" s="166"/>
      <c r="W17" s="167"/>
      <c r="X17" s="176" t="s">
        <v>76</v>
      </c>
      <c r="Y17" s="166"/>
      <c r="Z17" s="166"/>
      <c r="AA17" s="166"/>
      <c r="AB17" s="166"/>
      <c r="AC17" s="166"/>
      <c r="AD17" s="166"/>
      <c r="AE17" s="166"/>
      <c r="AF17" s="166"/>
      <c r="AG17" s="166"/>
      <c r="AH17" s="167"/>
      <c r="AI17" s="166" t="s">
        <v>83</v>
      </c>
      <c r="AJ17" s="166"/>
      <c r="AK17" s="166"/>
      <c r="AL17" s="166"/>
      <c r="AM17" s="166"/>
      <c r="AN17" s="166"/>
      <c r="AO17" s="166"/>
      <c r="AP17" s="166"/>
      <c r="AQ17" s="166"/>
      <c r="AR17" s="166"/>
      <c r="AS17" s="167"/>
    </row>
    <row r="18" spans="1:45" s="5" customFormat="1" ht="20.100000000000001" customHeight="1" x14ac:dyDescent="0.2">
      <c r="A18" s="158"/>
      <c r="B18" s="177"/>
      <c r="C18" s="168"/>
      <c r="D18" s="168"/>
      <c r="E18" s="168"/>
      <c r="F18" s="168"/>
      <c r="G18" s="168"/>
      <c r="H18" s="168"/>
      <c r="I18" s="168"/>
      <c r="J18" s="168"/>
      <c r="K18" s="168"/>
      <c r="L18" s="169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9"/>
      <c r="X18" s="177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9"/>
    </row>
    <row r="19" spans="1:45" s="5" customFormat="1" ht="20.100000000000001" customHeight="1" thickBot="1" x14ac:dyDescent="0.25">
      <c r="A19" s="159"/>
      <c r="B19" s="173" t="str">
        <f>CONCATENATE($F$9,IF(RIGHT(K19,1)="S",$I$9,$G$9),".",$H$9,".","0",RIGHT(B$13,1),".",RIGHT(K19,1),$A17)</f>
        <v>L420.20.01.F2</v>
      </c>
      <c r="C19" s="174"/>
      <c r="D19" s="175"/>
      <c r="E19" s="106">
        <v>4</v>
      </c>
      <c r="F19" s="91" t="s">
        <v>5</v>
      </c>
      <c r="G19" s="74">
        <v>0</v>
      </c>
      <c r="H19" s="75">
        <v>28</v>
      </c>
      <c r="I19" s="75">
        <v>0</v>
      </c>
      <c r="J19" s="76">
        <v>0</v>
      </c>
      <c r="K19" s="91" t="s">
        <v>15</v>
      </c>
      <c r="L19" s="103">
        <f>E19*(42*18-E$43*14)/E$42</f>
        <v>72.8</v>
      </c>
      <c r="M19" s="173" t="str">
        <f>CONCATENATE($F$9,IF(RIGHT(V19,1)="S",$I$9,$G$9),".",$H$9,".","0",RIGHT(M$13,1),".",RIGHT(V19,1),$A17)</f>
        <v>L420.20.02.D2</v>
      </c>
      <c r="N19" s="174"/>
      <c r="O19" s="175"/>
      <c r="P19" s="106">
        <v>5</v>
      </c>
      <c r="Q19" s="91" t="s">
        <v>5</v>
      </c>
      <c r="R19" s="74">
        <v>0</v>
      </c>
      <c r="S19" s="75">
        <v>0</v>
      </c>
      <c r="T19" s="75">
        <v>28</v>
      </c>
      <c r="U19" s="76">
        <v>0</v>
      </c>
      <c r="V19" s="91" t="s">
        <v>96</v>
      </c>
      <c r="W19" s="103">
        <f>P19*(42*18-P$43*14)/P$42</f>
        <v>92.166666666666671</v>
      </c>
      <c r="X19" s="173" t="str">
        <f>CONCATENATE($F$9,IF(RIGHT(AG19,1)="S",$I$9,$G$9),".",$H$9,".","0",RIGHT(X$13,1),".",RIGHT(AG19,1),$A17)</f>
        <v>L420.20.03.F2</v>
      </c>
      <c r="Y19" s="174"/>
      <c r="Z19" s="175"/>
      <c r="AA19" s="106">
        <v>5</v>
      </c>
      <c r="AB19" s="91" t="s">
        <v>60</v>
      </c>
      <c r="AC19" s="74">
        <v>0</v>
      </c>
      <c r="AD19" s="75">
        <v>14</v>
      </c>
      <c r="AE19" s="75">
        <v>14</v>
      </c>
      <c r="AF19" s="76">
        <v>0</v>
      </c>
      <c r="AG19" s="91" t="s">
        <v>15</v>
      </c>
      <c r="AH19" s="103">
        <f>AA19*(42*18-AA$43*14)/AA$42</f>
        <v>93.333333333333329</v>
      </c>
      <c r="AI19" s="173" t="str">
        <f>CONCATENATE($F$9,IF(RIGHT(AR19,1)="S",$I$9,$G$9),".",$H$9,".","0",RIGHT(AI$13,1),".",RIGHT(AR19,1),$A17)</f>
        <v>L420.20.04.C2</v>
      </c>
      <c r="AJ19" s="174"/>
      <c r="AK19" s="175"/>
      <c r="AL19" s="106">
        <v>4</v>
      </c>
      <c r="AM19" s="91" t="s">
        <v>60</v>
      </c>
      <c r="AN19" s="74">
        <v>0</v>
      </c>
      <c r="AO19" s="75">
        <v>28</v>
      </c>
      <c r="AP19" s="75">
        <v>0</v>
      </c>
      <c r="AQ19" s="76">
        <v>0</v>
      </c>
      <c r="AR19" s="91" t="s">
        <v>59</v>
      </c>
      <c r="AS19" s="103">
        <f>AL19*(42*18-AL$43*14)/AL$42</f>
        <v>76.533333333333331</v>
      </c>
    </row>
    <row r="20" spans="1:45" s="5" customFormat="1" ht="20.100000000000001" customHeight="1" thickTop="1" x14ac:dyDescent="0.2">
      <c r="A20" s="157" t="s">
        <v>110</v>
      </c>
      <c r="B20" s="160" t="s">
        <v>63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2"/>
      <c r="M20" s="166" t="s">
        <v>71</v>
      </c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160" t="s">
        <v>77</v>
      </c>
      <c r="Y20" s="161"/>
      <c r="Z20" s="161"/>
      <c r="AA20" s="161"/>
      <c r="AB20" s="161"/>
      <c r="AC20" s="161"/>
      <c r="AD20" s="161"/>
      <c r="AE20" s="161"/>
      <c r="AF20" s="161"/>
      <c r="AG20" s="161"/>
      <c r="AH20" s="162"/>
      <c r="AI20" s="166" t="s">
        <v>84</v>
      </c>
      <c r="AJ20" s="166"/>
      <c r="AK20" s="166"/>
      <c r="AL20" s="166"/>
      <c r="AM20" s="166"/>
      <c r="AN20" s="166"/>
      <c r="AO20" s="166"/>
      <c r="AP20" s="166"/>
      <c r="AQ20" s="166"/>
      <c r="AR20" s="166"/>
      <c r="AS20" s="167"/>
    </row>
    <row r="21" spans="1:45" s="5" customFormat="1" ht="20.100000000000001" customHeight="1" x14ac:dyDescent="0.2">
      <c r="A21" s="158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5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9"/>
      <c r="X21" s="163"/>
      <c r="Y21" s="164"/>
      <c r="Z21" s="164"/>
      <c r="AA21" s="164"/>
      <c r="AB21" s="164"/>
      <c r="AC21" s="164"/>
      <c r="AD21" s="164"/>
      <c r="AE21" s="164"/>
      <c r="AF21" s="164"/>
      <c r="AG21" s="164"/>
      <c r="AH21" s="165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9"/>
    </row>
    <row r="22" spans="1:45" s="5" customFormat="1" ht="20.100000000000001" customHeight="1" thickBot="1" x14ac:dyDescent="0.25">
      <c r="A22" s="159"/>
      <c r="B22" s="173" t="str">
        <f>CONCATENATE($F$9,IF(RIGHT(K22,1)="S",$I$9,$G$9),".",$H$9,".","0",RIGHT(B$13,1),".",RIGHT(K22,1),$A20)</f>
        <v>L420.20.01.F3</v>
      </c>
      <c r="C22" s="174"/>
      <c r="D22" s="175"/>
      <c r="E22" s="106">
        <v>5</v>
      </c>
      <c r="F22" s="91" t="s">
        <v>5</v>
      </c>
      <c r="G22" s="74">
        <v>0</v>
      </c>
      <c r="H22" s="75">
        <v>14</v>
      </c>
      <c r="I22" s="75">
        <v>14</v>
      </c>
      <c r="J22" s="76">
        <v>0</v>
      </c>
      <c r="K22" s="91" t="s">
        <v>15</v>
      </c>
      <c r="L22" s="103">
        <f>E22*(42*18-E$43*14)/E$42</f>
        <v>91</v>
      </c>
      <c r="M22" s="173" t="str">
        <f>CONCATENATE($F$9,IF(RIGHT(V22,1)="S",$I$9,$G$9),".",$H$9,".","0",RIGHT(M$13,1),".",RIGHT(V22,1),$A20)</f>
        <v>L420.20.02.D3</v>
      </c>
      <c r="N22" s="174"/>
      <c r="O22" s="175"/>
      <c r="P22" s="106">
        <v>5</v>
      </c>
      <c r="Q22" s="91" t="s">
        <v>5</v>
      </c>
      <c r="R22" s="74">
        <v>0</v>
      </c>
      <c r="S22" s="75">
        <v>28</v>
      </c>
      <c r="T22" s="75">
        <v>0</v>
      </c>
      <c r="U22" s="76">
        <v>0</v>
      </c>
      <c r="V22" s="91" t="s">
        <v>96</v>
      </c>
      <c r="W22" s="103">
        <f>P22*(42*18-P$43*14)/P$42</f>
        <v>92.166666666666671</v>
      </c>
      <c r="X22" s="173" t="str">
        <f>CONCATENATE($F$9,IF(RIGHT(AG22,1)="S",$I$9,$G$9),".",$H$9,".","0",RIGHT(X$13,1),".",RIGHT(AG22,1),$A20)</f>
        <v>L420.20.03.D3</v>
      </c>
      <c r="Y22" s="174"/>
      <c r="Z22" s="175"/>
      <c r="AA22" s="106">
        <v>4</v>
      </c>
      <c r="AB22" s="91" t="s">
        <v>5</v>
      </c>
      <c r="AC22" s="74">
        <v>0</v>
      </c>
      <c r="AD22" s="75">
        <v>14</v>
      </c>
      <c r="AE22" s="75">
        <v>14</v>
      </c>
      <c r="AF22" s="76">
        <v>0</v>
      </c>
      <c r="AG22" s="91" t="s">
        <v>96</v>
      </c>
      <c r="AH22" s="103">
        <f>AA22*(42*18-AA$43*14)/AA$42</f>
        <v>74.666666666666671</v>
      </c>
      <c r="AI22" s="173" t="str">
        <f>CONCATENATE($F$9,IF(RIGHT(AR22,1)="S",$I$9,$G$9),".",$H$9,".","0",RIGHT(AI$13,1),".",RIGHT(AR22,1),$A20)</f>
        <v>L420.20.04.D3</v>
      </c>
      <c r="AJ22" s="174"/>
      <c r="AK22" s="175"/>
      <c r="AL22" s="106">
        <v>3</v>
      </c>
      <c r="AM22" s="91" t="s">
        <v>60</v>
      </c>
      <c r="AN22" s="74">
        <v>0</v>
      </c>
      <c r="AO22" s="75">
        <v>0</v>
      </c>
      <c r="AP22" s="75">
        <v>14</v>
      </c>
      <c r="AQ22" s="76">
        <v>0</v>
      </c>
      <c r="AR22" s="91" t="s">
        <v>96</v>
      </c>
      <c r="AS22" s="103">
        <f>AL22*(42*18-AL$43*14)/AL$42</f>
        <v>57.4</v>
      </c>
    </row>
    <row r="23" spans="1:45" s="5" customFormat="1" ht="20.100000000000001" customHeight="1" thickTop="1" x14ac:dyDescent="0.2">
      <c r="A23" s="157" t="s">
        <v>111</v>
      </c>
      <c r="B23" s="176" t="s">
        <v>64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7"/>
      <c r="M23" s="166" t="s">
        <v>72</v>
      </c>
      <c r="N23" s="166"/>
      <c r="O23" s="166"/>
      <c r="P23" s="166"/>
      <c r="Q23" s="166"/>
      <c r="R23" s="166"/>
      <c r="S23" s="166"/>
      <c r="T23" s="166"/>
      <c r="U23" s="166"/>
      <c r="V23" s="166"/>
      <c r="W23" s="167"/>
      <c r="X23" s="176" t="s">
        <v>78</v>
      </c>
      <c r="Y23" s="166"/>
      <c r="Z23" s="166"/>
      <c r="AA23" s="166"/>
      <c r="AB23" s="166"/>
      <c r="AC23" s="166"/>
      <c r="AD23" s="166"/>
      <c r="AE23" s="166"/>
      <c r="AF23" s="166"/>
      <c r="AG23" s="166"/>
      <c r="AH23" s="167"/>
      <c r="AI23" s="166" t="s">
        <v>85</v>
      </c>
      <c r="AJ23" s="166"/>
      <c r="AK23" s="166"/>
      <c r="AL23" s="166"/>
      <c r="AM23" s="166"/>
      <c r="AN23" s="166"/>
      <c r="AO23" s="166"/>
      <c r="AP23" s="166"/>
      <c r="AQ23" s="166"/>
      <c r="AR23" s="166"/>
      <c r="AS23" s="167"/>
    </row>
    <row r="24" spans="1:45" s="5" customFormat="1" ht="20.100000000000001" customHeight="1" x14ac:dyDescent="0.2">
      <c r="A24" s="158"/>
      <c r="B24" s="177"/>
      <c r="C24" s="168"/>
      <c r="D24" s="168"/>
      <c r="E24" s="168"/>
      <c r="F24" s="168"/>
      <c r="G24" s="168"/>
      <c r="H24" s="168"/>
      <c r="I24" s="168"/>
      <c r="J24" s="168"/>
      <c r="K24" s="168"/>
      <c r="L24" s="169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9"/>
      <c r="X24" s="177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9"/>
    </row>
    <row r="25" spans="1:45" s="5" customFormat="1" ht="20.100000000000001" customHeight="1" thickBot="1" x14ac:dyDescent="0.25">
      <c r="A25" s="159"/>
      <c r="B25" s="173" t="str">
        <f>CONCATENATE($F$9,IF(RIGHT(K25,1)="S",$I$9,$G$9),".",$H$9,".","0",RIGHT(B$13,1),".",RIGHT(K25,1),$A23)</f>
        <v>L420.20.01.F4</v>
      </c>
      <c r="C25" s="174"/>
      <c r="D25" s="175"/>
      <c r="E25" s="106">
        <v>5</v>
      </c>
      <c r="F25" s="91" t="s">
        <v>60</v>
      </c>
      <c r="G25" s="74">
        <v>0</v>
      </c>
      <c r="H25" s="75">
        <v>0</v>
      </c>
      <c r="I25" s="75">
        <v>35</v>
      </c>
      <c r="J25" s="76">
        <v>0</v>
      </c>
      <c r="K25" s="91" t="s">
        <v>15</v>
      </c>
      <c r="L25" s="103">
        <f>E25*(42*18-E$43*14)/E$42</f>
        <v>91</v>
      </c>
      <c r="M25" s="173" t="str">
        <f>CONCATENATE($F$9,IF(RIGHT(V25,1)="S",$I$9,$G$9),".",$H$9,".","0",RIGHT(M$13,1),".",RIGHT(V25,1),$A23)</f>
        <v>L420.20.02.F4</v>
      </c>
      <c r="N25" s="174"/>
      <c r="O25" s="175"/>
      <c r="P25" s="106">
        <v>5</v>
      </c>
      <c r="Q25" s="91" t="s">
        <v>5</v>
      </c>
      <c r="R25" s="74">
        <v>0</v>
      </c>
      <c r="S25" s="75">
        <v>0</v>
      </c>
      <c r="T25" s="75">
        <v>35</v>
      </c>
      <c r="U25" s="76">
        <v>0</v>
      </c>
      <c r="V25" s="91" t="s">
        <v>15</v>
      </c>
      <c r="W25" s="103">
        <f>P25*(42*18-P$43*14)/P$42</f>
        <v>92.166666666666671</v>
      </c>
      <c r="X25" s="173" t="str">
        <f>CONCATENATE($F$9,IF(RIGHT(AG25,1)="S",$I$9,$G$9),".",$H$9,".","0",RIGHT(X$13,1),".",RIGHT(AG25,1),$A23)</f>
        <v>L.20.03.S4</v>
      </c>
      <c r="Y25" s="174"/>
      <c r="Z25" s="175"/>
      <c r="AA25" s="106">
        <v>4</v>
      </c>
      <c r="AB25" s="91" t="s">
        <v>60</v>
      </c>
      <c r="AC25" s="74">
        <v>0</v>
      </c>
      <c r="AD25" s="75">
        <v>0</v>
      </c>
      <c r="AE25" s="75">
        <v>28</v>
      </c>
      <c r="AF25" s="76">
        <v>0</v>
      </c>
      <c r="AG25" s="91" t="s">
        <v>97</v>
      </c>
      <c r="AH25" s="103">
        <f>AA25*(42*18-AA$43*14)/AA$42</f>
        <v>74.666666666666671</v>
      </c>
      <c r="AI25" s="173" t="str">
        <f>CONCATENATE($F$9,IF(RIGHT(AR25,1)="S",$I$9,$G$9),".",$H$9,".","0",RIGHT(AI$13,1),".",RIGHT(AR25,1),$A23)</f>
        <v>L420.20.04.D4</v>
      </c>
      <c r="AJ25" s="174"/>
      <c r="AK25" s="175"/>
      <c r="AL25" s="106">
        <v>5</v>
      </c>
      <c r="AM25" s="91" t="s">
        <v>5</v>
      </c>
      <c r="AN25" s="74">
        <v>0</v>
      </c>
      <c r="AO25" s="75">
        <v>28</v>
      </c>
      <c r="AP25" s="75">
        <v>14</v>
      </c>
      <c r="AQ25" s="76">
        <v>0</v>
      </c>
      <c r="AR25" s="91" t="s">
        <v>96</v>
      </c>
      <c r="AS25" s="103">
        <f>AL25*(42*18-AL$43*14)/AL$42</f>
        <v>95.666666666666671</v>
      </c>
    </row>
    <row r="26" spans="1:45" s="5" customFormat="1" ht="20.100000000000001" customHeight="1" thickTop="1" x14ac:dyDescent="0.2">
      <c r="A26" s="157" t="s">
        <v>112</v>
      </c>
      <c r="B26" s="160" t="s">
        <v>65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166" t="s">
        <v>73</v>
      </c>
      <c r="N26" s="166"/>
      <c r="O26" s="166"/>
      <c r="P26" s="166"/>
      <c r="Q26" s="166"/>
      <c r="R26" s="166"/>
      <c r="S26" s="166"/>
      <c r="T26" s="166"/>
      <c r="U26" s="166"/>
      <c r="V26" s="166"/>
      <c r="W26" s="167"/>
      <c r="X26" s="160" t="s">
        <v>79</v>
      </c>
      <c r="Y26" s="161"/>
      <c r="Z26" s="161"/>
      <c r="AA26" s="161"/>
      <c r="AB26" s="161"/>
      <c r="AC26" s="161"/>
      <c r="AD26" s="161"/>
      <c r="AE26" s="161"/>
      <c r="AF26" s="161"/>
      <c r="AG26" s="161"/>
      <c r="AH26" s="162"/>
      <c r="AI26" s="166" t="s">
        <v>86</v>
      </c>
      <c r="AJ26" s="166"/>
      <c r="AK26" s="166"/>
      <c r="AL26" s="166"/>
      <c r="AM26" s="166"/>
      <c r="AN26" s="166"/>
      <c r="AO26" s="166"/>
      <c r="AP26" s="166"/>
      <c r="AQ26" s="166"/>
      <c r="AR26" s="166"/>
      <c r="AS26" s="167"/>
    </row>
    <row r="27" spans="1:45" s="5" customFormat="1" ht="20.100000000000001" customHeight="1" x14ac:dyDescent="0.2">
      <c r="A27" s="158"/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9"/>
      <c r="X27" s="163"/>
      <c r="Y27" s="164"/>
      <c r="Z27" s="164"/>
      <c r="AA27" s="164"/>
      <c r="AB27" s="164"/>
      <c r="AC27" s="164"/>
      <c r="AD27" s="164"/>
      <c r="AE27" s="164"/>
      <c r="AF27" s="164"/>
      <c r="AG27" s="164"/>
      <c r="AH27" s="165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9"/>
    </row>
    <row r="28" spans="1:45" s="5" customFormat="1" ht="20.100000000000001" customHeight="1" thickBot="1" x14ac:dyDescent="0.25">
      <c r="A28" s="159"/>
      <c r="B28" s="173" t="str">
        <f>CONCATENATE($F$9,IF(RIGHT(K28,1)="S",$I$9,$G$9),".",$H$9,".","0",RIGHT(B$13,1),".",RIGHT(K28,1),$A26)</f>
        <v>L420.20.01.F5</v>
      </c>
      <c r="C28" s="174"/>
      <c r="D28" s="175"/>
      <c r="E28" s="106">
        <v>5</v>
      </c>
      <c r="F28" s="91" t="s">
        <v>60</v>
      </c>
      <c r="G28" s="74">
        <v>0</v>
      </c>
      <c r="H28" s="75">
        <v>0</v>
      </c>
      <c r="I28" s="75">
        <v>35</v>
      </c>
      <c r="J28" s="76">
        <v>0</v>
      </c>
      <c r="K28" s="91" t="s">
        <v>15</v>
      </c>
      <c r="L28" s="103">
        <f>E28*(42*18-E$43*14)/E$42</f>
        <v>91</v>
      </c>
      <c r="M28" s="173" t="str">
        <f>CONCATENATE($F$9,IF(RIGHT(V28,1)="S",$I$9,$G$9),".",$H$9,".","0",RIGHT(M$13,1),".",RIGHT(V28,1),$A26)</f>
        <v>L420.20.02.D5</v>
      </c>
      <c r="N28" s="174"/>
      <c r="O28" s="175"/>
      <c r="P28" s="106">
        <v>5</v>
      </c>
      <c r="Q28" s="91" t="s">
        <v>5</v>
      </c>
      <c r="R28" s="74">
        <v>0</v>
      </c>
      <c r="S28" s="75">
        <v>0</v>
      </c>
      <c r="T28" s="75">
        <v>28</v>
      </c>
      <c r="U28" s="76">
        <v>0</v>
      </c>
      <c r="V28" s="91" t="s">
        <v>96</v>
      </c>
      <c r="W28" s="103">
        <f>P28*(42*18-P$43*14)/P$42</f>
        <v>92.166666666666671</v>
      </c>
      <c r="X28" s="173" t="str">
        <f>CONCATENATE($F$9,IF(RIGHT(AG28,1)="S",$I$9,$G$9),".",$H$9,".","0",RIGHT(X$13,1),".",RIGHT(AG28,1),$A26)</f>
        <v>L420.20.03.F5</v>
      </c>
      <c r="Y28" s="174"/>
      <c r="Z28" s="175"/>
      <c r="AA28" s="106">
        <v>3</v>
      </c>
      <c r="AB28" s="91" t="s">
        <v>60</v>
      </c>
      <c r="AC28" s="74">
        <v>0</v>
      </c>
      <c r="AD28" s="75">
        <v>0</v>
      </c>
      <c r="AE28" s="75">
        <v>28</v>
      </c>
      <c r="AF28" s="76">
        <v>0</v>
      </c>
      <c r="AG28" s="91" t="s">
        <v>15</v>
      </c>
      <c r="AH28" s="103">
        <f>AA28*(42*18-AA$43*14)/AA$42</f>
        <v>56</v>
      </c>
      <c r="AI28" s="173" t="str">
        <f>CONCATENATE($F$9,IF(RIGHT(AR28,1)="S",$I$9,$G$9),".",$H$9,".","0",RIGHT(AI$13,1),".",RIGHT(AR28,1),$A26)</f>
        <v>L420.20.04.D5</v>
      </c>
      <c r="AJ28" s="174"/>
      <c r="AK28" s="175"/>
      <c r="AL28" s="106">
        <v>3</v>
      </c>
      <c r="AM28" s="91" t="s">
        <v>5</v>
      </c>
      <c r="AN28" s="74">
        <v>0</v>
      </c>
      <c r="AO28" s="75">
        <v>14</v>
      </c>
      <c r="AP28" s="75">
        <v>14</v>
      </c>
      <c r="AQ28" s="76">
        <v>0</v>
      </c>
      <c r="AR28" s="91" t="s">
        <v>96</v>
      </c>
      <c r="AS28" s="103">
        <f>AL28*(42*18-AL$43*14)/AL$42</f>
        <v>57.4</v>
      </c>
    </row>
    <row r="29" spans="1:45" s="5" customFormat="1" ht="20.100000000000001" customHeight="1" thickTop="1" x14ac:dyDescent="0.2">
      <c r="A29" s="157" t="s">
        <v>113</v>
      </c>
      <c r="B29" s="176" t="s">
        <v>66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7"/>
      <c r="M29" s="166" t="s">
        <v>74</v>
      </c>
      <c r="N29" s="166"/>
      <c r="O29" s="166"/>
      <c r="P29" s="166"/>
      <c r="Q29" s="166"/>
      <c r="R29" s="166"/>
      <c r="S29" s="166"/>
      <c r="T29" s="166"/>
      <c r="U29" s="166"/>
      <c r="V29" s="166"/>
      <c r="W29" s="167"/>
      <c r="X29" s="176" t="s">
        <v>80</v>
      </c>
      <c r="Y29" s="166"/>
      <c r="Z29" s="166"/>
      <c r="AA29" s="166"/>
      <c r="AB29" s="166"/>
      <c r="AC29" s="166"/>
      <c r="AD29" s="166"/>
      <c r="AE29" s="166"/>
      <c r="AF29" s="166"/>
      <c r="AG29" s="166"/>
      <c r="AH29" s="167"/>
      <c r="AI29" s="166" t="s">
        <v>87</v>
      </c>
      <c r="AJ29" s="166"/>
      <c r="AK29" s="166"/>
      <c r="AL29" s="166"/>
      <c r="AM29" s="166"/>
      <c r="AN29" s="166"/>
      <c r="AO29" s="166"/>
      <c r="AP29" s="166"/>
      <c r="AQ29" s="166"/>
      <c r="AR29" s="166"/>
      <c r="AS29" s="167"/>
    </row>
    <row r="30" spans="1:45" s="5" customFormat="1" ht="20.100000000000001" customHeight="1" x14ac:dyDescent="0.2">
      <c r="A30" s="158"/>
      <c r="B30" s="177"/>
      <c r="C30" s="168"/>
      <c r="D30" s="168"/>
      <c r="E30" s="168"/>
      <c r="F30" s="168"/>
      <c r="G30" s="168"/>
      <c r="H30" s="168"/>
      <c r="I30" s="168"/>
      <c r="J30" s="168"/>
      <c r="K30" s="168"/>
      <c r="L30" s="169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9"/>
      <c r="X30" s="177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9"/>
    </row>
    <row r="31" spans="1:45" s="5" customFormat="1" ht="20.100000000000001" customHeight="1" thickBot="1" x14ac:dyDescent="0.25">
      <c r="A31" s="159"/>
      <c r="B31" s="173" t="str">
        <f>CONCATENATE($F$9,IF(RIGHT(K31,1)="S",$I$9,$G$9),".",$H$9,".","0",RIGHT(B$13,1),".",RIGHT(K31,1),$A29)</f>
        <v>L420.20.01.F6</v>
      </c>
      <c r="C31" s="174"/>
      <c r="D31" s="175"/>
      <c r="E31" s="106">
        <v>3</v>
      </c>
      <c r="F31" s="91" t="s">
        <v>5</v>
      </c>
      <c r="G31" s="74">
        <v>0</v>
      </c>
      <c r="H31" s="75">
        <v>0</v>
      </c>
      <c r="I31" s="75">
        <v>14</v>
      </c>
      <c r="J31" s="76">
        <v>0</v>
      </c>
      <c r="K31" s="91" t="s">
        <v>15</v>
      </c>
      <c r="L31" s="103">
        <f>E31*(42*18-E$43*14)/E$42</f>
        <v>54.6</v>
      </c>
      <c r="M31" s="173" t="str">
        <f>CONCATENATE($F$9,IF(RIGHT(V31,1)="S",$I$9,$G$9),".",$H$9,".","0",RIGHT(M$13,1),".",RIGHT(V31,1),$A29)</f>
        <v>L420.20.02.C6</v>
      </c>
      <c r="N31" s="174"/>
      <c r="O31" s="175"/>
      <c r="P31" s="106">
        <v>2</v>
      </c>
      <c r="Q31" s="91" t="s">
        <v>60</v>
      </c>
      <c r="R31" s="74">
        <v>0</v>
      </c>
      <c r="S31" s="75">
        <v>14</v>
      </c>
      <c r="T31" s="75">
        <v>0</v>
      </c>
      <c r="U31" s="76">
        <v>0</v>
      </c>
      <c r="V31" s="91" t="s">
        <v>59</v>
      </c>
      <c r="W31" s="103">
        <f>P31*(42*18-P$43*14)/P$42</f>
        <v>36.866666666666667</v>
      </c>
      <c r="X31" s="173" t="str">
        <f>CONCATENATE($F$9,IF(RIGHT(AG31,1)="S",$I$9,$G$9),".",$H$9,".","0",RIGHT(X$13,1),".",RIGHT(AG31,1),$A29)</f>
        <v>L420.20.03.D6</v>
      </c>
      <c r="Y31" s="174"/>
      <c r="Z31" s="175"/>
      <c r="AA31" s="106">
        <v>3</v>
      </c>
      <c r="AB31" s="91" t="s">
        <v>5</v>
      </c>
      <c r="AC31" s="74">
        <v>0</v>
      </c>
      <c r="AD31" s="75">
        <v>0</v>
      </c>
      <c r="AE31" s="75">
        <v>14</v>
      </c>
      <c r="AF31" s="76">
        <v>0</v>
      </c>
      <c r="AG31" s="91" t="s">
        <v>96</v>
      </c>
      <c r="AH31" s="103">
        <f>AA31*(42*18-AA$43*14)/AA$42</f>
        <v>56</v>
      </c>
      <c r="AI31" s="173" t="str">
        <f>CONCATENATE($F$9,IF(RIGHT(AR31,1)="S",$I$9,$G$9),".",$H$9,".","0",RIGHT(AI$13,1),".",RIGHT(AR31,1),$A29)</f>
        <v>L420.20.04.D6</v>
      </c>
      <c r="AJ31" s="174"/>
      <c r="AK31" s="175"/>
      <c r="AL31" s="106">
        <v>5</v>
      </c>
      <c r="AM31" s="91" t="s">
        <v>5</v>
      </c>
      <c r="AN31" s="74">
        <v>0</v>
      </c>
      <c r="AO31" s="75">
        <v>0</v>
      </c>
      <c r="AP31" s="75">
        <v>28</v>
      </c>
      <c r="AQ31" s="76">
        <v>0</v>
      </c>
      <c r="AR31" s="91" t="s">
        <v>96</v>
      </c>
      <c r="AS31" s="103">
        <f>AL31*(42*18-AL$43*14)/AL$42</f>
        <v>95.666666666666671</v>
      </c>
    </row>
    <row r="32" spans="1:45" s="5" customFormat="1" ht="20.100000000000001" customHeight="1" thickTop="1" x14ac:dyDescent="0.2">
      <c r="A32" s="157" t="s">
        <v>114</v>
      </c>
      <c r="B32" s="176" t="s">
        <v>67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7"/>
      <c r="M32" s="166" t="s">
        <v>67</v>
      </c>
      <c r="N32" s="166"/>
      <c r="O32" s="166"/>
      <c r="P32" s="166"/>
      <c r="Q32" s="166"/>
      <c r="R32" s="166"/>
      <c r="S32" s="166"/>
      <c r="T32" s="166"/>
      <c r="U32" s="166"/>
      <c r="V32" s="166"/>
      <c r="W32" s="167"/>
      <c r="X32" s="176" t="s">
        <v>81</v>
      </c>
      <c r="Y32" s="166"/>
      <c r="Z32" s="166"/>
      <c r="AA32" s="166"/>
      <c r="AB32" s="166"/>
      <c r="AC32" s="166"/>
      <c r="AD32" s="166"/>
      <c r="AE32" s="166"/>
      <c r="AF32" s="166"/>
      <c r="AG32" s="166"/>
      <c r="AH32" s="167"/>
      <c r="AI32" s="166" t="s">
        <v>88</v>
      </c>
      <c r="AJ32" s="166"/>
      <c r="AK32" s="166"/>
      <c r="AL32" s="166"/>
      <c r="AM32" s="166"/>
      <c r="AN32" s="166"/>
      <c r="AO32" s="166"/>
      <c r="AP32" s="166"/>
      <c r="AQ32" s="166"/>
      <c r="AR32" s="166"/>
      <c r="AS32" s="167"/>
    </row>
    <row r="33" spans="1:46" s="5" customFormat="1" ht="20.100000000000001" customHeight="1" x14ac:dyDescent="0.2">
      <c r="A33" s="158"/>
      <c r="B33" s="177"/>
      <c r="C33" s="168"/>
      <c r="D33" s="168"/>
      <c r="E33" s="168"/>
      <c r="F33" s="168"/>
      <c r="G33" s="168"/>
      <c r="H33" s="168"/>
      <c r="I33" s="168"/>
      <c r="J33" s="168"/>
      <c r="K33" s="168"/>
      <c r="L33" s="169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9"/>
      <c r="X33" s="177"/>
      <c r="Y33" s="168"/>
      <c r="Z33" s="168"/>
      <c r="AA33" s="168"/>
      <c r="AB33" s="168"/>
      <c r="AC33" s="168"/>
      <c r="AD33" s="168"/>
      <c r="AE33" s="168"/>
      <c r="AF33" s="168"/>
      <c r="AG33" s="168"/>
      <c r="AH33" s="169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9"/>
    </row>
    <row r="34" spans="1:46" s="5" customFormat="1" ht="20.100000000000001" customHeight="1" thickBot="1" x14ac:dyDescent="0.25">
      <c r="A34" s="159"/>
      <c r="B34" s="173" t="str">
        <f>CONCATENATE($F$9,IF(RIGHT(K34,1)="S",$I$9,$G$9),".",$H$9,".","0",RIGHT(B$13,1),".",RIGHT(K34,1),$A32)</f>
        <v>L420.20.01.C7</v>
      </c>
      <c r="C34" s="174"/>
      <c r="D34" s="175"/>
      <c r="E34" s="106">
        <v>2</v>
      </c>
      <c r="F34" s="91" t="s">
        <v>60</v>
      </c>
      <c r="G34" s="74">
        <v>0</v>
      </c>
      <c r="H34" s="75">
        <v>28</v>
      </c>
      <c r="I34" s="75">
        <v>0</v>
      </c>
      <c r="J34" s="76">
        <v>0</v>
      </c>
      <c r="K34" s="91" t="s">
        <v>59</v>
      </c>
      <c r="L34" s="103">
        <f>E34*(42*18-E$43*14)/E$42</f>
        <v>36.4</v>
      </c>
      <c r="M34" s="173" t="str">
        <f>CONCATENATE($F$9,IF(RIGHT(V34,1)="S",$I$9,$G$9),".",$H$9,".","0",RIGHT(M$13,1),".",RIGHT(V34,1),$A32)</f>
        <v>L420.20.02.C7</v>
      </c>
      <c r="N34" s="174"/>
      <c r="O34" s="175"/>
      <c r="P34" s="106">
        <v>2</v>
      </c>
      <c r="Q34" s="91" t="s">
        <v>60</v>
      </c>
      <c r="R34" s="74">
        <v>0</v>
      </c>
      <c r="S34" s="75">
        <v>28</v>
      </c>
      <c r="T34" s="75">
        <v>0</v>
      </c>
      <c r="U34" s="76">
        <v>0</v>
      </c>
      <c r="V34" s="91" t="s">
        <v>59</v>
      </c>
      <c r="W34" s="103">
        <f>P34*(42*18-P$43*14)/P$42</f>
        <v>36.866666666666667</v>
      </c>
      <c r="X34" s="173" t="str">
        <f>CONCATENATE($F$9,IF(RIGHT(AG34,1)="S",$I$9,$G$9),".",$H$9,".","0",RIGHT(X$13,1),".",RIGHT(AG34,1),$A32)</f>
        <v>L420.20.03.D7</v>
      </c>
      <c r="Y34" s="174"/>
      <c r="Z34" s="175"/>
      <c r="AA34" s="106">
        <v>4</v>
      </c>
      <c r="AB34" s="91" t="s">
        <v>5</v>
      </c>
      <c r="AC34" s="74">
        <v>0</v>
      </c>
      <c r="AD34" s="75">
        <v>14</v>
      </c>
      <c r="AE34" s="75">
        <v>14</v>
      </c>
      <c r="AF34" s="76">
        <v>0</v>
      </c>
      <c r="AG34" s="91" t="s">
        <v>96</v>
      </c>
      <c r="AH34" s="103">
        <f>AA34*(42*18-AA$43*14)/AA$42</f>
        <v>74.666666666666671</v>
      </c>
      <c r="AI34" s="173" t="str">
        <f>CONCATENATE($F$9,IF(RIGHT(AR34,1)="S",$I$9,$G$9),".",$H$9,".","0",RIGHT(AI$13,1),".",RIGHT(AR34,1),$A32)</f>
        <v>L420.20.04.D7</v>
      </c>
      <c r="AJ34" s="174"/>
      <c r="AK34" s="175"/>
      <c r="AL34" s="106">
        <v>5</v>
      </c>
      <c r="AM34" s="91" t="s">
        <v>5</v>
      </c>
      <c r="AN34" s="74">
        <v>0</v>
      </c>
      <c r="AO34" s="75">
        <v>0</v>
      </c>
      <c r="AP34" s="75">
        <v>14</v>
      </c>
      <c r="AQ34" s="76">
        <v>0</v>
      </c>
      <c r="AR34" s="91" t="s">
        <v>96</v>
      </c>
      <c r="AS34" s="103">
        <f>AL34*(42*18-AL$43*14)/AL$42</f>
        <v>95.666666666666671</v>
      </c>
    </row>
    <row r="35" spans="1:46" s="5" customFormat="1" ht="20.100000000000001" customHeight="1" thickTop="1" x14ac:dyDescent="0.2">
      <c r="A35" s="157" t="s">
        <v>115</v>
      </c>
      <c r="B35" s="176" t="s">
        <v>68</v>
      </c>
      <c r="C35" s="166"/>
      <c r="D35" s="166"/>
      <c r="E35" s="191"/>
      <c r="F35" s="191"/>
      <c r="G35" s="191"/>
      <c r="H35" s="191"/>
      <c r="I35" s="191"/>
      <c r="J35" s="191"/>
      <c r="K35" s="191"/>
      <c r="L35" s="192"/>
      <c r="M35" s="166" t="s">
        <v>68</v>
      </c>
      <c r="N35" s="166"/>
      <c r="O35" s="166"/>
      <c r="P35" s="166"/>
      <c r="Q35" s="166"/>
      <c r="R35" s="166"/>
      <c r="S35" s="166"/>
      <c r="T35" s="166"/>
      <c r="U35" s="166"/>
      <c r="V35" s="166"/>
      <c r="W35" s="167"/>
      <c r="X35" s="176" t="s">
        <v>68</v>
      </c>
      <c r="Y35" s="166"/>
      <c r="Z35" s="166"/>
      <c r="AA35" s="191"/>
      <c r="AB35" s="191"/>
      <c r="AC35" s="191"/>
      <c r="AD35" s="191"/>
      <c r="AE35" s="191"/>
      <c r="AF35" s="191"/>
      <c r="AG35" s="191"/>
      <c r="AH35" s="192"/>
      <c r="AI35" s="166" t="s">
        <v>68</v>
      </c>
      <c r="AJ35" s="166"/>
      <c r="AK35" s="166"/>
      <c r="AL35" s="166"/>
      <c r="AM35" s="166"/>
      <c r="AN35" s="166"/>
      <c r="AO35" s="166"/>
      <c r="AP35" s="166"/>
      <c r="AQ35" s="166"/>
      <c r="AR35" s="166"/>
      <c r="AS35" s="167"/>
    </row>
    <row r="36" spans="1:46" s="5" customFormat="1" ht="20.100000000000001" customHeight="1" x14ac:dyDescent="0.2">
      <c r="A36" s="158"/>
      <c r="B36" s="193"/>
      <c r="C36" s="194"/>
      <c r="D36" s="194"/>
      <c r="E36" s="194"/>
      <c r="F36" s="194"/>
      <c r="G36" s="194"/>
      <c r="H36" s="194"/>
      <c r="I36" s="194"/>
      <c r="J36" s="194"/>
      <c r="K36" s="194"/>
      <c r="L36" s="195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9"/>
      <c r="X36" s="193"/>
      <c r="Y36" s="194"/>
      <c r="Z36" s="194"/>
      <c r="AA36" s="194"/>
      <c r="AB36" s="194"/>
      <c r="AC36" s="194"/>
      <c r="AD36" s="194"/>
      <c r="AE36" s="194"/>
      <c r="AF36" s="194"/>
      <c r="AG36" s="194"/>
      <c r="AH36" s="195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9"/>
    </row>
    <row r="37" spans="1:46" s="5" customFormat="1" ht="20.100000000000001" customHeight="1" thickBot="1" x14ac:dyDescent="0.25">
      <c r="A37" s="159"/>
      <c r="B37" s="173" t="str">
        <f>CONCATENATE($F$9,IF(RIGHT(K37,1)="S",$I$9,$G$9),".",$H$9,".","0",RIGHT(B$13,1),".",RIGHT(K37,1),$A35)</f>
        <v>L420.20.01.C8</v>
      </c>
      <c r="C37" s="174"/>
      <c r="D37" s="175"/>
      <c r="E37" s="106">
        <v>2</v>
      </c>
      <c r="F37" s="91" t="s">
        <v>60</v>
      </c>
      <c r="G37" s="74">
        <v>0</v>
      </c>
      <c r="H37" s="75">
        <v>14</v>
      </c>
      <c r="I37" s="75">
        <v>0</v>
      </c>
      <c r="J37" s="76">
        <v>0</v>
      </c>
      <c r="K37" s="91" t="s">
        <v>59</v>
      </c>
      <c r="L37" s="103">
        <f>E37*(42*18-E$43*14)/E$42</f>
        <v>36.4</v>
      </c>
      <c r="M37" s="173" t="str">
        <f>CONCATENATE($F$9,IF(RIGHT(V37,1)="S",$I$9,$G$9),".",$H$9,".","0",RIGHT(M$13,1),".",RIGHT(V37,1),$A35)</f>
        <v>L420.20.02.C8</v>
      </c>
      <c r="N37" s="174"/>
      <c r="O37" s="175"/>
      <c r="P37" s="106">
        <v>2</v>
      </c>
      <c r="Q37" s="91" t="s">
        <v>60</v>
      </c>
      <c r="R37" s="74">
        <v>0</v>
      </c>
      <c r="S37" s="75">
        <v>14</v>
      </c>
      <c r="T37" s="75">
        <v>0</v>
      </c>
      <c r="U37" s="76">
        <v>0</v>
      </c>
      <c r="V37" s="91" t="s">
        <v>59</v>
      </c>
      <c r="W37" s="103">
        <f>P37*(42*18-P$43*14)/P$42</f>
        <v>36.866666666666667</v>
      </c>
      <c r="X37" s="173" t="str">
        <f>CONCATENATE($F$9,IF(RIGHT(AG37,1)="S",$I$9,$G$9),".",$H$9,".","0",RIGHT(X$13,1),".",RIGHT(AG37,1),$A35)</f>
        <v>L420.20.03.C8</v>
      </c>
      <c r="Y37" s="174"/>
      <c r="Z37" s="175"/>
      <c r="AA37" s="106">
        <v>2</v>
      </c>
      <c r="AB37" s="91" t="s">
        <v>60</v>
      </c>
      <c r="AC37" s="74">
        <v>0</v>
      </c>
      <c r="AD37" s="75">
        <v>14</v>
      </c>
      <c r="AE37" s="75">
        <v>0</v>
      </c>
      <c r="AF37" s="76">
        <v>0</v>
      </c>
      <c r="AG37" s="91" t="s">
        <v>59</v>
      </c>
      <c r="AH37" s="103">
        <f>AA37*(42*18-AA$43*14)/AA$42</f>
        <v>37.333333333333336</v>
      </c>
      <c r="AI37" s="173" t="str">
        <f>CONCATENATE($F$9,IF(RIGHT(AR37,1)="S",$I$9,$G$9),".",$H$9,".","0",RIGHT(AI$13,1),".",RIGHT(AR37,1),$A35)</f>
        <v>L420.20.04.C8</v>
      </c>
      <c r="AJ37" s="174"/>
      <c r="AK37" s="175"/>
      <c r="AL37" s="106">
        <v>1</v>
      </c>
      <c r="AM37" s="91" t="s">
        <v>60</v>
      </c>
      <c r="AN37" s="74">
        <v>0</v>
      </c>
      <c r="AO37" s="75">
        <v>14</v>
      </c>
      <c r="AP37" s="75">
        <v>0</v>
      </c>
      <c r="AQ37" s="76">
        <v>0</v>
      </c>
      <c r="AR37" s="91" t="s">
        <v>59</v>
      </c>
      <c r="AS37" s="103">
        <f>AL37*(42*18-AL$43*14)/AL$42</f>
        <v>19.133333333333333</v>
      </c>
    </row>
    <row r="38" spans="1:46" s="5" customFormat="1" ht="20.100000000000001" customHeight="1" thickTop="1" x14ac:dyDescent="0.2">
      <c r="A38" s="157" t="s">
        <v>116</v>
      </c>
      <c r="B38" s="190"/>
      <c r="C38" s="191"/>
      <c r="D38" s="191"/>
      <c r="E38" s="191"/>
      <c r="F38" s="191"/>
      <c r="G38" s="191"/>
      <c r="H38" s="191"/>
      <c r="I38" s="191"/>
      <c r="J38" s="191"/>
      <c r="K38" s="191"/>
      <c r="L38" s="192"/>
      <c r="M38" s="191"/>
      <c r="N38" s="191"/>
      <c r="O38" s="191"/>
      <c r="P38" s="166"/>
      <c r="Q38" s="166"/>
      <c r="R38" s="166"/>
      <c r="S38" s="166"/>
      <c r="T38" s="166"/>
      <c r="U38" s="166"/>
      <c r="V38" s="166"/>
      <c r="W38" s="167"/>
      <c r="X38" s="190"/>
      <c r="Y38" s="191"/>
      <c r="Z38" s="191"/>
      <c r="AA38" s="191"/>
      <c r="AB38" s="191"/>
      <c r="AC38" s="191"/>
      <c r="AD38" s="191"/>
      <c r="AE38" s="191"/>
      <c r="AF38" s="191"/>
      <c r="AG38" s="191"/>
      <c r="AH38" s="192"/>
      <c r="AI38" s="166" t="s">
        <v>118</v>
      </c>
      <c r="AJ38" s="166"/>
      <c r="AK38" s="166"/>
      <c r="AL38" s="166"/>
      <c r="AM38" s="166"/>
      <c r="AN38" s="166"/>
      <c r="AO38" s="166"/>
      <c r="AP38" s="166"/>
      <c r="AQ38" s="166"/>
      <c r="AR38" s="166"/>
      <c r="AS38" s="167"/>
    </row>
    <row r="39" spans="1:46" s="5" customFormat="1" ht="20.100000000000001" customHeight="1" x14ac:dyDescent="0.2">
      <c r="A39" s="158"/>
      <c r="B39" s="193"/>
      <c r="C39" s="194"/>
      <c r="D39" s="194"/>
      <c r="E39" s="194"/>
      <c r="F39" s="194"/>
      <c r="G39" s="194"/>
      <c r="H39" s="194"/>
      <c r="I39" s="194"/>
      <c r="J39" s="194"/>
      <c r="K39" s="194"/>
      <c r="L39" s="195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9"/>
      <c r="X39" s="193"/>
      <c r="Y39" s="194"/>
      <c r="Z39" s="194"/>
      <c r="AA39" s="194"/>
      <c r="AB39" s="194"/>
      <c r="AC39" s="194"/>
      <c r="AD39" s="194"/>
      <c r="AE39" s="194"/>
      <c r="AF39" s="194"/>
      <c r="AG39" s="194"/>
      <c r="AH39" s="195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9"/>
    </row>
    <row r="40" spans="1:46" s="5" customFormat="1" ht="20.100000000000001" customHeight="1" thickBot="1" x14ac:dyDescent="0.25">
      <c r="A40" s="159"/>
      <c r="B40" s="173"/>
      <c r="C40" s="174"/>
      <c r="D40" s="175"/>
      <c r="E40" s="106"/>
      <c r="F40" s="91"/>
      <c r="G40" s="74"/>
      <c r="H40" s="75"/>
      <c r="I40" s="75"/>
      <c r="J40" s="76"/>
      <c r="K40" s="91"/>
      <c r="L40" s="107" t="str">
        <f>IF(SUM(G40:J40)=0,"",SUM(G40:J40))</f>
        <v/>
      </c>
      <c r="M40" s="170"/>
      <c r="N40" s="171"/>
      <c r="O40" s="172"/>
      <c r="P40" s="106"/>
      <c r="Q40" s="91"/>
      <c r="R40" s="74"/>
      <c r="S40" s="75"/>
      <c r="T40" s="75"/>
      <c r="U40" s="76"/>
      <c r="V40" s="91"/>
      <c r="W40" s="107" t="str">
        <f>IF(SUM(R40:U40)=0,"",SUM(R40:U40))</f>
        <v/>
      </c>
      <c r="X40" s="170"/>
      <c r="Y40" s="171"/>
      <c r="Z40" s="172"/>
      <c r="AA40" s="106"/>
      <c r="AB40" s="91"/>
      <c r="AC40" s="74"/>
      <c r="AD40" s="75"/>
      <c r="AE40" s="75"/>
      <c r="AF40" s="76"/>
      <c r="AG40" s="91"/>
      <c r="AH40" s="107" t="str">
        <f>IF(SUM(AC40:AF40)=0,"",SUM(AC40:AF40))</f>
        <v/>
      </c>
      <c r="AI40" s="173" t="str">
        <f>CONCATENATE($F$9,IF(RIGHT(AR40,1)="S",$I$9,$G$9),".",$H$9,".","0",RIGHT(AI$13,1),".",RIGHT(AR40,1),$A38)</f>
        <v>L420.20.04.D9</v>
      </c>
      <c r="AJ40" s="174"/>
      <c r="AK40" s="175"/>
      <c r="AL40" s="106">
        <v>2</v>
      </c>
      <c r="AM40" s="91" t="s">
        <v>90</v>
      </c>
      <c r="AN40" s="74"/>
      <c r="AO40" s="75"/>
      <c r="AP40" s="75"/>
      <c r="AQ40" s="76"/>
      <c r="AR40" s="91" t="s">
        <v>96</v>
      </c>
      <c r="AS40" s="103">
        <f>AL40*(42*18-AL$43*14)/30</f>
        <v>38.266666666666666</v>
      </c>
    </row>
    <row r="41" spans="1:46" s="5" customFormat="1" ht="20.100000000000001" customHeight="1" thickTop="1" x14ac:dyDescent="0.2">
      <c r="A41" s="149" t="s">
        <v>57</v>
      </c>
      <c r="B41" s="151" t="s">
        <v>1</v>
      </c>
      <c r="C41" s="152"/>
      <c r="D41" s="78"/>
      <c r="E41" s="142">
        <f>SUM(G16:J16,G19:J19,G22:J22,G25:J25,G28:J28,G31:J31,G34:J34,G37:J37,G40:J40)</f>
        <v>210</v>
      </c>
      <c r="F41" s="143"/>
      <c r="G41" s="153" t="s">
        <v>21</v>
      </c>
      <c r="H41" s="154"/>
      <c r="I41" s="154"/>
      <c r="J41" s="155"/>
      <c r="K41" s="156">
        <f>SUM(L16,L19,L22,L25,L28,L31,L34,L37,L40)</f>
        <v>546</v>
      </c>
      <c r="L41" s="143"/>
      <c r="M41" s="151" t="s">
        <v>1</v>
      </c>
      <c r="N41" s="152"/>
      <c r="O41" s="78"/>
      <c r="P41" s="142">
        <f>SUM(R16:U16,R19:U19,R22:U22,R25:U25,R28:U28,R31:U31,R34:U34,R37:U37,R40:U40)</f>
        <v>203</v>
      </c>
      <c r="Q41" s="143"/>
      <c r="R41" s="153" t="s">
        <v>21</v>
      </c>
      <c r="S41" s="154"/>
      <c r="T41" s="154"/>
      <c r="U41" s="155"/>
      <c r="V41" s="156">
        <f>SUM(W16,W19,W22,W25,W28,W31,W34,W37,W40)</f>
        <v>553</v>
      </c>
      <c r="W41" s="143"/>
      <c r="X41" s="151" t="s">
        <v>1</v>
      </c>
      <c r="Y41" s="152"/>
      <c r="Z41" s="78"/>
      <c r="AA41" s="142">
        <f>SUM(AC16:AF16,AC19:AF19,AC22:AF22,AC25:AF25,AC28:AF28,AC31:AF31,AC34:AF34,AC37:AF37,AC40:AF40)</f>
        <v>196</v>
      </c>
      <c r="AB41" s="143"/>
      <c r="AC41" s="153" t="s">
        <v>21</v>
      </c>
      <c r="AD41" s="154"/>
      <c r="AE41" s="154"/>
      <c r="AF41" s="155"/>
      <c r="AG41" s="156">
        <f>SUM(AH16,AH19,AH22,AH25,AH28,AH31,AH34,AH37,AH40)</f>
        <v>560</v>
      </c>
      <c r="AH41" s="143"/>
      <c r="AI41" s="151" t="s">
        <v>1</v>
      </c>
      <c r="AJ41" s="152"/>
      <c r="AK41" s="78"/>
      <c r="AL41" s="142">
        <f>SUM(AN16:AQ16,AN19:AQ19,AN22:AQ22,AN25:AQ25,AN28:AQ28,AN31:AQ31,AN34:AQ34,AN37:AQ37,AN40:AQ40)</f>
        <v>182</v>
      </c>
      <c r="AM41" s="143"/>
      <c r="AN41" s="153" t="s">
        <v>21</v>
      </c>
      <c r="AO41" s="154"/>
      <c r="AP41" s="154"/>
      <c r="AQ41" s="155"/>
      <c r="AR41" s="189">
        <f>SUM(AS16,AS19,AS22,AS25,AS28,AS31,AS34,AS37,AS40)</f>
        <v>574</v>
      </c>
      <c r="AS41" s="188"/>
    </row>
    <row r="42" spans="1:46" s="5" customFormat="1" ht="36" customHeight="1" thickBot="1" x14ac:dyDescent="0.25">
      <c r="A42" s="150"/>
      <c r="B42" s="144" t="s">
        <v>2</v>
      </c>
      <c r="C42" s="145"/>
      <c r="D42" s="79"/>
      <c r="E42" s="147">
        <f>SUM(E16,E19,E22,E25,E28,E31,E34,E37,E40)</f>
        <v>30</v>
      </c>
      <c r="F42" s="148"/>
      <c r="G42" s="144" t="s">
        <v>20</v>
      </c>
      <c r="H42" s="145"/>
      <c r="I42" s="145"/>
      <c r="J42" s="146"/>
      <c r="K42" s="144" t="s">
        <v>89</v>
      </c>
      <c r="L42" s="146"/>
      <c r="M42" s="144" t="s">
        <v>2</v>
      </c>
      <c r="N42" s="145"/>
      <c r="O42" s="79"/>
      <c r="P42" s="147">
        <f>SUM(P16,P19,P22,P25,P28,P31,P34,P37,P40)</f>
        <v>30</v>
      </c>
      <c r="Q42" s="148"/>
      <c r="R42" s="144" t="s">
        <v>20</v>
      </c>
      <c r="S42" s="145"/>
      <c r="T42" s="145"/>
      <c r="U42" s="146"/>
      <c r="V42" s="144" t="s">
        <v>89</v>
      </c>
      <c r="W42" s="146"/>
      <c r="X42" s="144" t="s">
        <v>2</v>
      </c>
      <c r="Y42" s="145"/>
      <c r="Z42" s="79"/>
      <c r="AA42" s="147">
        <f>SUM(AA16,AA19,AA22,AA25,AA28,AA31,AA34,AA37,AA40)</f>
        <v>30</v>
      </c>
      <c r="AB42" s="148"/>
      <c r="AC42" s="144" t="s">
        <v>20</v>
      </c>
      <c r="AD42" s="145"/>
      <c r="AE42" s="145"/>
      <c r="AF42" s="146"/>
      <c r="AG42" s="144" t="s">
        <v>89</v>
      </c>
      <c r="AH42" s="146"/>
      <c r="AI42" s="144" t="s">
        <v>2</v>
      </c>
      <c r="AJ42" s="145"/>
      <c r="AK42" s="79"/>
      <c r="AL42" s="147">
        <f>SUM(AL16,AL19,AL22,AL25,AL28,AL31,AL34,AL37,AL40)</f>
        <v>30</v>
      </c>
      <c r="AM42" s="148"/>
      <c r="AN42" s="144" t="s">
        <v>20</v>
      </c>
      <c r="AO42" s="145"/>
      <c r="AP42" s="145"/>
      <c r="AQ42" s="146"/>
      <c r="AR42" s="144" t="s">
        <v>91</v>
      </c>
      <c r="AS42" s="146"/>
    </row>
    <row r="43" spans="1:46" s="5" customFormat="1" ht="20.100000000000001" customHeight="1" thickTop="1" x14ac:dyDescent="0.2">
      <c r="A43" s="149" t="s">
        <v>58</v>
      </c>
      <c r="B43" s="151" t="s">
        <v>1</v>
      </c>
      <c r="C43" s="152"/>
      <c r="D43" s="80"/>
      <c r="E43" s="187">
        <f>SUM(G44:J44)</f>
        <v>15</v>
      </c>
      <c r="F43" s="188"/>
      <c r="G43" s="81"/>
      <c r="H43" s="82"/>
      <c r="I43" s="82"/>
      <c r="J43" s="82"/>
      <c r="K43" s="82"/>
      <c r="L43" s="83"/>
      <c r="M43" s="151" t="s">
        <v>1</v>
      </c>
      <c r="N43" s="152"/>
      <c r="O43" s="80"/>
      <c r="P43" s="187">
        <f>SUM(R44:U44)</f>
        <v>14.5</v>
      </c>
      <c r="Q43" s="188"/>
      <c r="R43" s="81"/>
      <c r="S43" s="82"/>
      <c r="T43" s="82"/>
      <c r="U43" s="82"/>
      <c r="V43" s="82"/>
      <c r="W43" s="83"/>
      <c r="X43" s="151" t="s">
        <v>1</v>
      </c>
      <c r="Y43" s="152"/>
      <c r="Z43" s="80"/>
      <c r="AA43" s="142">
        <f>SUM(AC44:AF44)</f>
        <v>14</v>
      </c>
      <c r="AB43" s="143"/>
      <c r="AC43" s="81"/>
      <c r="AD43" s="82"/>
      <c r="AE43" s="82"/>
      <c r="AF43" s="82"/>
      <c r="AG43" s="82"/>
      <c r="AH43" s="83"/>
      <c r="AI43" s="151" t="s">
        <v>1</v>
      </c>
      <c r="AJ43" s="152"/>
      <c r="AK43" s="80"/>
      <c r="AL43" s="187">
        <f>SUM(AN44:AQ44)</f>
        <v>13</v>
      </c>
      <c r="AM43" s="188"/>
      <c r="AN43" s="81"/>
      <c r="AO43" s="82"/>
      <c r="AP43" s="82"/>
      <c r="AQ43" s="82"/>
      <c r="AR43" s="82"/>
      <c r="AS43" s="83"/>
    </row>
    <row r="44" spans="1:46" s="5" customFormat="1" ht="36.75" customHeight="1" thickBot="1" x14ac:dyDescent="0.25">
      <c r="A44" s="150"/>
      <c r="B44" s="144" t="s">
        <v>3</v>
      </c>
      <c r="C44" s="145"/>
      <c r="D44" s="84"/>
      <c r="E44" s="84"/>
      <c r="F44" s="85"/>
      <c r="G44" s="97">
        <f>(G16+G19+G22+G25+G28+G31+G34+G37+G40)/14</f>
        <v>0</v>
      </c>
      <c r="H44" s="98">
        <f>(H16+H19+H22+H25+H28+H31+H34+H37+H40)/14</f>
        <v>8</v>
      </c>
      <c r="I44" s="98">
        <f>(I16+I19+I22+I25+I28+I31+I34+I37+I40)/14</f>
        <v>7</v>
      </c>
      <c r="J44" s="98">
        <f>(J16+J19+J22+J25+J28+J31+J34+J37+J40)/14</f>
        <v>0</v>
      </c>
      <c r="K44" s="86" t="s">
        <v>4</v>
      </c>
      <c r="L44" s="87"/>
      <c r="M44" s="144" t="s">
        <v>3</v>
      </c>
      <c r="N44" s="145"/>
      <c r="O44" s="84"/>
      <c r="P44" s="84"/>
      <c r="Q44" s="85"/>
      <c r="R44" s="95">
        <f>(R16+R19+R22+R25+R28+R31+R34+R37+R40)/14</f>
        <v>0</v>
      </c>
      <c r="S44" s="96">
        <f>(S16+S19+S22+S25+S28+S31+S34+S37+S40)/14</f>
        <v>7</v>
      </c>
      <c r="T44" s="96">
        <f>(T16+T19+T22+T25+T28+T31+T34+T37+T40)/14</f>
        <v>7.5</v>
      </c>
      <c r="U44" s="96">
        <f>(U16+U19+U22+U25+U28+U31+U34+U37+U40)/14</f>
        <v>0</v>
      </c>
      <c r="V44" s="86" t="s">
        <v>4</v>
      </c>
      <c r="W44" s="87"/>
      <c r="X44" s="144" t="s">
        <v>3</v>
      </c>
      <c r="Y44" s="145"/>
      <c r="Z44" s="84"/>
      <c r="AA44" s="84"/>
      <c r="AB44" s="85"/>
      <c r="AC44" s="95">
        <f>(AC16+AC19+AC22+AC25+AC28+AC31+AC34+AC37+AC40)/14</f>
        <v>0</v>
      </c>
      <c r="AD44" s="96">
        <f>(AD16+AD19+AD22+AD25+AD28+AD31+AD34+AD37+AD40)/14</f>
        <v>4</v>
      </c>
      <c r="AE44" s="96">
        <f>(AE16+AE19+AE22+AE25+AE28+AE31+AE34+AE37+AE40)/14</f>
        <v>10</v>
      </c>
      <c r="AF44" s="96">
        <f>(AF16+AF19+AF22+AF25+AF28+AF31+AF34+AF37+AF40)/14</f>
        <v>0</v>
      </c>
      <c r="AG44" s="86" t="s">
        <v>4</v>
      </c>
      <c r="AH44" s="87"/>
      <c r="AI44" s="144" t="s">
        <v>3</v>
      </c>
      <c r="AJ44" s="145"/>
      <c r="AK44" s="84"/>
      <c r="AL44" s="84"/>
      <c r="AM44" s="85"/>
      <c r="AN44" s="95">
        <f>(AN16+AN19+AN22+AN25+AN28+AN31+AN34+AN37+AN40)/14</f>
        <v>0</v>
      </c>
      <c r="AO44" s="96">
        <f>(AO16+AO19+AO22+AO25+AO28+AO31+AO34+AO37+AO40)/14</f>
        <v>6</v>
      </c>
      <c r="AP44" s="96">
        <f>(AP16+AP19+AP22+AP25+AP28+AP31+AP34+AP37+AP40)/14</f>
        <v>7</v>
      </c>
      <c r="AQ44" s="96">
        <f>(AQ16+AQ19+AQ22+AQ25+AQ28+AQ31+AQ34+AQ37+AQ40)/14</f>
        <v>0</v>
      </c>
      <c r="AR44" s="86" t="s">
        <v>4</v>
      </c>
      <c r="AS44" s="87"/>
      <c r="AT44" s="63"/>
    </row>
    <row r="45" spans="1:46" s="5" customFormat="1" ht="15.75" thickTop="1" x14ac:dyDescent="0.2">
      <c r="A45" s="67"/>
    </row>
    <row r="46" spans="1:46" s="5" customFormat="1" ht="15.75" x14ac:dyDescent="0.25">
      <c r="A46" s="64" t="s">
        <v>26</v>
      </c>
      <c r="AN46" s="65" t="s">
        <v>51</v>
      </c>
    </row>
    <row r="47" spans="1:46" s="5" customFormat="1" ht="15.75" x14ac:dyDescent="0.25">
      <c r="A47" s="66" t="s">
        <v>120</v>
      </c>
      <c r="AL47" s="128" t="s">
        <v>121</v>
      </c>
      <c r="AM47" s="128"/>
      <c r="AN47" s="128"/>
      <c r="AO47" s="128"/>
      <c r="AP47" s="128"/>
      <c r="AQ47" s="128"/>
      <c r="AR47" s="128"/>
    </row>
    <row r="48" spans="1:46" s="5" customFormat="1" ht="15.75" x14ac:dyDescent="0.25">
      <c r="A48" s="66"/>
    </row>
    <row r="49" spans="1:45" s="77" customFormat="1" ht="18" x14ac:dyDescent="0.25">
      <c r="A49" s="184" t="s">
        <v>25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</row>
    <row r="50" spans="1:45" s="77" customFormat="1" ht="18.75" thickBot="1" x14ac:dyDescent="0.3">
      <c r="A50" s="185" t="str">
        <f>CONCATENATE("An universitar 20",H9," - 20",H9+1)</f>
        <v>An universitar 2020 - 2021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</row>
    <row r="51" spans="1:45" s="73" customFormat="1" ht="19.5" thickTop="1" thickBot="1" x14ac:dyDescent="0.3">
      <c r="B51" s="186" t="s">
        <v>16</v>
      </c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 t="s">
        <v>24</v>
      </c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</row>
    <row r="52" spans="1:45" s="73" customFormat="1" ht="18" customHeight="1" thickTop="1" thickBot="1" x14ac:dyDescent="0.3">
      <c r="A52" s="94"/>
      <c r="B52" s="178" t="s">
        <v>32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80"/>
      <c r="M52" s="179" t="s">
        <v>33</v>
      </c>
      <c r="N52" s="179"/>
      <c r="O52" s="179"/>
      <c r="P52" s="179"/>
      <c r="Q52" s="179"/>
      <c r="R52" s="179"/>
      <c r="S52" s="179"/>
      <c r="T52" s="179"/>
      <c r="U52" s="179"/>
      <c r="V52" s="179"/>
      <c r="W52" s="180"/>
      <c r="X52" s="178" t="s">
        <v>34</v>
      </c>
      <c r="Y52" s="179"/>
      <c r="Z52" s="179"/>
      <c r="AA52" s="179"/>
      <c r="AB52" s="179"/>
      <c r="AC52" s="179"/>
      <c r="AD52" s="179"/>
      <c r="AE52" s="179"/>
      <c r="AF52" s="179"/>
      <c r="AG52" s="179"/>
      <c r="AH52" s="180"/>
      <c r="AI52" s="179" t="s">
        <v>35</v>
      </c>
      <c r="AJ52" s="179"/>
      <c r="AK52" s="179"/>
      <c r="AL52" s="179"/>
      <c r="AM52" s="179"/>
      <c r="AN52" s="179"/>
      <c r="AO52" s="179"/>
      <c r="AP52" s="179"/>
      <c r="AQ52" s="179"/>
      <c r="AR52" s="179"/>
      <c r="AS52" s="180"/>
    </row>
    <row r="53" spans="1:45" s="73" customFormat="1" ht="18" customHeight="1" thickTop="1" x14ac:dyDescent="0.25">
      <c r="A53" s="158" t="s">
        <v>108</v>
      </c>
      <c r="B53" s="181" t="s">
        <v>92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3"/>
      <c r="M53" s="166" t="s">
        <v>93</v>
      </c>
      <c r="N53" s="166"/>
      <c r="O53" s="166"/>
      <c r="P53" s="166"/>
      <c r="Q53" s="166"/>
      <c r="R53" s="166"/>
      <c r="S53" s="166"/>
      <c r="T53" s="166"/>
      <c r="U53" s="166"/>
      <c r="V53" s="166"/>
      <c r="W53" s="167"/>
      <c r="X53" s="181" t="s">
        <v>94</v>
      </c>
      <c r="Y53" s="182"/>
      <c r="Z53" s="182"/>
      <c r="AA53" s="182"/>
      <c r="AB53" s="182"/>
      <c r="AC53" s="182"/>
      <c r="AD53" s="182"/>
      <c r="AE53" s="182"/>
      <c r="AF53" s="182"/>
      <c r="AG53" s="182"/>
      <c r="AH53" s="183"/>
      <c r="AI53" s="166" t="s">
        <v>95</v>
      </c>
      <c r="AJ53" s="166"/>
      <c r="AK53" s="166"/>
      <c r="AL53" s="166"/>
      <c r="AM53" s="166"/>
      <c r="AN53" s="166"/>
      <c r="AO53" s="166"/>
      <c r="AP53" s="166"/>
      <c r="AQ53" s="166"/>
      <c r="AR53" s="166"/>
      <c r="AS53" s="167"/>
    </row>
    <row r="54" spans="1:45" s="73" customFormat="1" ht="18" customHeight="1" x14ac:dyDescent="0.25">
      <c r="A54" s="158"/>
      <c r="B54" s="177"/>
      <c r="C54" s="168"/>
      <c r="D54" s="168"/>
      <c r="E54" s="168"/>
      <c r="F54" s="168"/>
      <c r="G54" s="168"/>
      <c r="H54" s="168"/>
      <c r="I54" s="168"/>
      <c r="J54" s="168"/>
      <c r="K54" s="168"/>
      <c r="L54" s="169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9"/>
      <c r="X54" s="177"/>
      <c r="Y54" s="168"/>
      <c r="Z54" s="168"/>
      <c r="AA54" s="168"/>
      <c r="AB54" s="168"/>
      <c r="AC54" s="168"/>
      <c r="AD54" s="168"/>
      <c r="AE54" s="168"/>
      <c r="AF54" s="168"/>
      <c r="AG54" s="168"/>
      <c r="AH54" s="169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9"/>
    </row>
    <row r="55" spans="1:45" s="73" customFormat="1" ht="18" customHeight="1" thickBot="1" x14ac:dyDescent="0.3">
      <c r="A55" s="159"/>
      <c r="B55" s="173" t="str">
        <f>CONCATENATE($F$9,$G$9,".",$H$9,".","0",RIGHT(B$52,1),".","F",$A53)</f>
        <v>L420.20.01.F1</v>
      </c>
      <c r="C55" s="174"/>
      <c r="D55" s="175"/>
      <c r="E55" s="106">
        <v>5</v>
      </c>
      <c r="F55" s="91" t="s">
        <v>5</v>
      </c>
      <c r="G55" s="74">
        <v>0</v>
      </c>
      <c r="H55" s="75">
        <v>28</v>
      </c>
      <c r="I55" s="75">
        <v>0</v>
      </c>
      <c r="J55" s="76">
        <v>0</v>
      </c>
      <c r="K55" s="91" t="s">
        <v>59</v>
      </c>
      <c r="L55" s="107">
        <f>IF(SUM(G55:J55)=0,"",SUM(G55:J55)*2)</f>
        <v>56</v>
      </c>
      <c r="M55" s="173" t="str">
        <f>CONCATENATE($F$9,$G$9,".",$H$9,".","0",RIGHT(M$52,1),".","F",$A53)</f>
        <v>L420.20.02.F1</v>
      </c>
      <c r="N55" s="174"/>
      <c r="O55" s="175"/>
      <c r="P55" s="106">
        <v>5</v>
      </c>
      <c r="Q55" s="91" t="s">
        <v>5</v>
      </c>
      <c r="R55" s="74">
        <v>0</v>
      </c>
      <c r="S55" s="75">
        <v>28</v>
      </c>
      <c r="T55" s="75">
        <v>0</v>
      </c>
      <c r="U55" s="76">
        <v>0</v>
      </c>
      <c r="V55" s="91" t="s">
        <v>59</v>
      </c>
      <c r="W55" s="119">
        <f>IF(SUM(R55:U55)=0,"",SUM(R55:U55)*2)</f>
        <v>56</v>
      </c>
      <c r="X55" s="173" t="str">
        <f>CONCATENATE($F$9,$G$9,".",$H$9,".","0",RIGHT(X$52,1),".","F",$A53)</f>
        <v>L420.20.03.F1</v>
      </c>
      <c r="Y55" s="174"/>
      <c r="Z55" s="175"/>
      <c r="AA55" s="106">
        <v>5</v>
      </c>
      <c r="AB55" s="91" t="s">
        <v>5</v>
      </c>
      <c r="AC55" s="74">
        <v>0</v>
      </c>
      <c r="AD55" s="75">
        <v>28</v>
      </c>
      <c r="AE55" s="75">
        <v>0</v>
      </c>
      <c r="AF55" s="76">
        <v>0</v>
      </c>
      <c r="AG55" s="91" t="s">
        <v>59</v>
      </c>
      <c r="AH55" s="119">
        <f>IF(SUM(AC55:AF55)=0,"",SUM(AC55:AF55)*2)</f>
        <v>56</v>
      </c>
      <c r="AI55" s="173" t="str">
        <f>CONCATENATE($F$9,$G$9,".",$H$9,".","0",RIGHT(AI$52,1),".","F",$A53)</f>
        <v>L420.20.04.F1</v>
      </c>
      <c r="AJ55" s="174"/>
      <c r="AK55" s="175"/>
      <c r="AL55" s="106">
        <v>5</v>
      </c>
      <c r="AM55" s="91" t="s">
        <v>5</v>
      </c>
      <c r="AN55" s="74">
        <v>0</v>
      </c>
      <c r="AO55" s="75">
        <v>28</v>
      </c>
      <c r="AP55" s="75">
        <v>0</v>
      </c>
      <c r="AQ55" s="76">
        <v>0</v>
      </c>
      <c r="AR55" s="91" t="s">
        <v>59</v>
      </c>
      <c r="AS55" s="119">
        <f>IF(SUM(AN55:AQ55)=0,"",SUM(AN55:AQ55)*2)</f>
        <v>56</v>
      </c>
    </row>
    <row r="56" spans="1:45" s="73" customFormat="1" ht="18" customHeight="1" thickTop="1" x14ac:dyDescent="0.25">
      <c r="A56" s="157" t="s">
        <v>109</v>
      </c>
      <c r="B56" s="176"/>
      <c r="C56" s="166"/>
      <c r="D56" s="166"/>
      <c r="E56" s="166"/>
      <c r="F56" s="166"/>
      <c r="G56" s="166"/>
      <c r="H56" s="166"/>
      <c r="I56" s="166"/>
      <c r="J56" s="166"/>
      <c r="K56" s="166"/>
      <c r="L56" s="167"/>
      <c r="M56" s="166" t="s">
        <v>105</v>
      </c>
      <c r="N56" s="166"/>
      <c r="O56" s="166"/>
      <c r="P56" s="166"/>
      <c r="Q56" s="166"/>
      <c r="R56" s="166"/>
      <c r="S56" s="166"/>
      <c r="T56" s="166"/>
      <c r="U56" s="166"/>
      <c r="V56" s="166"/>
      <c r="W56" s="167"/>
      <c r="X56" s="176"/>
      <c r="Y56" s="166"/>
      <c r="Z56" s="166"/>
      <c r="AA56" s="166"/>
      <c r="AB56" s="166"/>
      <c r="AC56" s="166"/>
      <c r="AD56" s="166"/>
      <c r="AE56" s="166"/>
      <c r="AF56" s="166"/>
      <c r="AG56" s="166"/>
      <c r="AH56" s="167"/>
      <c r="AI56" s="166" t="s">
        <v>104</v>
      </c>
      <c r="AJ56" s="166"/>
      <c r="AK56" s="166"/>
      <c r="AL56" s="166"/>
      <c r="AM56" s="166"/>
      <c r="AN56" s="166"/>
      <c r="AO56" s="166"/>
      <c r="AP56" s="166"/>
      <c r="AQ56" s="166"/>
      <c r="AR56" s="166"/>
      <c r="AS56" s="167"/>
    </row>
    <row r="57" spans="1:45" s="73" customFormat="1" ht="18" customHeight="1" x14ac:dyDescent="0.25">
      <c r="A57" s="158"/>
      <c r="B57" s="177"/>
      <c r="C57" s="168"/>
      <c r="D57" s="168"/>
      <c r="E57" s="168"/>
      <c r="F57" s="168"/>
      <c r="G57" s="168"/>
      <c r="H57" s="168"/>
      <c r="I57" s="168"/>
      <c r="J57" s="168"/>
      <c r="K57" s="168"/>
      <c r="L57" s="169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9"/>
      <c r="X57" s="177"/>
      <c r="Y57" s="168"/>
      <c r="Z57" s="168"/>
      <c r="AA57" s="168"/>
      <c r="AB57" s="168"/>
      <c r="AC57" s="168"/>
      <c r="AD57" s="168"/>
      <c r="AE57" s="168"/>
      <c r="AF57" s="168"/>
      <c r="AG57" s="168"/>
      <c r="AH57" s="169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9"/>
    </row>
    <row r="58" spans="1:45" s="73" customFormat="1" ht="18" customHeight="1" thickBot="1" x14ac:dyDescent="0.3">
      <c r="A58" s="159"/>
      <c r="B58" s="170"/>
      <c r="C58" s="171"/>
      <c r="D58" s="172"/>
      <c r="E58" s="106"/>
      <c r="F58" s="91"/>
      <c r="G58" s="74"/>
      <c r="H58" s="75"/>
      <c r="I58" s="75"/>
      <c r="J58" s="76"/>
      <c r="K58" s="91"/>
      <c r="L58" s="119" t="str">
        <f>IF(SUM(G58:J58)=0,"",SUM(G58:J58)*2)</f>
        <v/>
      </c>
      <c r="M58" s="173" t="str">
        <f>CONCATENATE($F$9,$G$9,".",$H$9,".","0",RIGHT(M$52,1),".","F",$A56)</f>
        <v>L420.20.02.F2</v>
      </c>
      <c r="N58" s="174"/>
      <c r="O58" s="175"/>
      <c r="P58" s="106">
        <v>2</v>
      </c>
      <c r="Q58" s="91" t="s">
        <v>90</v>
      </c>
      <c r="R58" s="74">
        <v>0</v>
      </c>
      <c r="S58" s="75">
        <v>0</v>
      </c>
      <c r="T58" s="75">
        <v>28</v>
      </c>
      <c r="U58" s="76">
        <v>0</v>
      </c>
      <c r="V58" s="91" t="s">
        <v>59</v>
      </c>
      <c r="W58" s="119">
        <f>IF(SUM(R58:U58)=0,"",SUM(R58:U58)*2)</f>
        <v>56</v>
      </c>
      <c r="X58" s="173"/>
      <c r="Y58" s="174"/>
      <c r="Z58" s="175"/>
      <c r="AA58" s="106"/>
      <c r="AB58" s="91"/>
      <c r="AC58" s="74"/>
      <c r="AD58" s="75"/>
      <c r="AE58" s="75"/>
      <c r="AF58" s="76"/>
      <c r="AG58" s="91"/>
      <c r="AH58" s="119" t="str">
        <f>IF(SUM(AC58:AF58)=0,"",SUM(AC58:AF58)*2)</f>
        <v/>
      </c>
      <c r="AI58" s="173" t="str">
        <f>CONCATENATE($F$9,$G$9,".",$H$9,".","0",RIGHT(AI$52,1),".","F",$A56)</f>
        <v>L420.20.04.F2</v>
      </c>
      <c r="AJ58" s="174"/>
      <c r="AK58" s="175"/>
      <c r="AL58" s="106">
        <v>2</v>
      </c>
      <c r="AM58" s="91" t="s">
        <v>5</v>
      </c>
      <c r="AN58" s="74">
        <v>0</v>
      </c>
      <c r="AO58" s="75">
        <v>28</v>
      </c>
      <c r="AP58" s="75">
        <v>0</v>
      </c>
      <c r="AQ58" s="76">
        <v>0</v>
      </c>
      <c r="AR58" s="91" t="s">
        <v>59</v>
      </c>
      <c r="AS58" s="119">
        <f>IF(SUM(AN58:AQ58)=0,"",SUM(AN58:AQ58)*2)</f>
        <v>56</v>
      </c>
    </row>
    <row r="59" spans="1:45" s="73" customFormat="1" ht="18" customHeight="1" thickTop="1" x14ac:dyDescent="0.25">
      <c r="A59" s="157" t="s">
        <v>110</v>
      </c>
      <c r="B59" s="160"/>
      <c r="C59" s="161"/>
      <c r="D59" s="161"/>
      <c r="E59" s="161"/>
      <c r="F59" s="161"/>
      <c r="G59" s="161"/>
      <c r="H59" s="161"/>
      <c r="I59" s="161"/>
      <c r="J59" s="161"/>
      <c r="K59" s="161"/>
      <c r="L59" s="162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7"/>
      <c r="X59" s="160"/>
      <c r="Y59" s="161"/>
      <c r="Z59" s="161"/>
      <c r="AA59" s="161"/>
      <c r="AB59" s="161"/>
      <c r="AC59" s="161"/>
      <c r="AD59" s="161"/>
      <c r="AE59" s="161"/>
      <c r="AF59" s="161"/>
      <c r="AG59" s="161"/>
      <c r="AH59" s="162"/>
      <c r="AI59" s="166" t="s">
        <v>105</v>
      </c>
      <c r="AJ59" s="166"/>
      <c r="AK59" s="166"/>
      <c r="AL59" s="166"/>
      <c r="AM59" s="166"/>
      <c r="AN59" s="166"/>
      <c r="AO59" s="166"/>
      <c r="AP59" s="166"/>
      <c r="AQ59" s="166"/>
      <c r="AR59" s="166"/>
      <c r="AS59" s="167"/>
    </row>
    <row r="60" spans="1:45" s="73" customFormat="1" ht="18" customHeight="1" x14ac:dyDescent="0.25">
      <c r="A60" s="158"/>
      <c r="B60" s="163"/>
      <c r="C60" s="164"/>
      <c r="D60" s="164"/>
      <c r="E60" s="164"/>
      <c r="F60" s="164"/>
      <c r="G60" s="164"/>
      <c r="H60" s="164"/>
      <c r="I60" s="164"/>
      <c r="J60" s="164"/>
      <c r="K60" s="164"/>
      <c r="L60" s="165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9"/>
      <c r="X60" s="163"/>
      <c r="Y60" s="164"/>
      <c r="Z60" s="164"/>
      <c r="AA60" s="164"/>
      <c r="AB60" s="164"/>
      <c r="AC60" s="164"/>
      <c r="AD60" s="164"/>
      <c r="AE60" s="164"/>
      <c r="AF60" s="164"/>
      <c r="AG60" s="164"/>
      <c r="AH60" s="165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9"/>
    </row>
    <row r="61" spans="1:45" s="73" customFormat="1" ht="18" customHeight="1" thickBot="1" x14ac:dyDescent="0.3">
      <c r="A61" s="159"/>
      <c r="B61" s="170"/>
      <c r="C61" s="171"/>
      <c r="D61" s="172"/>
      <c r="E61" s="106"/>
      <c r="F61" s="91"/>
      <c r="G61" s="74"/>
      <c r="H61" s="75"/>
      <c r="I61" s="75"/>
      <c r="J61" s="76"/>
      <c r="K61" s="91"/>
      <c r="L61" s="119" t="str">
        <f>IF(SUM(G61:J61)=0,"",SUM(G61:J61)*2)</f>
        <v/>
      </c>
      <c r="M61" s="170"/>
      <c r="N61" s="171"/>
      <c r="O61" s="172"/>
      <c r="P61" s="106"/>
      <c r="Q61" s="91"/>
      <c r="R61" s="74"/>
      <c r="S61" s="75"/>
      <c r="T61" s="75"/>
      <c r="U61" s="76"/>
      <c r="V61" s="91"/>
      <c r="W61" s="119" t="str">
        <f>IF(SUM(R61:U61)=0,"",SUM(R61:U61)*2)</f>
        <v/>
      </c>
      <c r="X61" s="170"/>
      <c r="Y61" s="171"/>
      <c r="Z61" s="172"/>
      <c r="AA61" s="106"/>
      <c r="AB61" s="91"/>
      <c r="AC61" s="74"/>
      <c r="AD61" s="75"/>
      <c r="AE61" s="75"/>
      <c r="AF61" s="76"/>
      <c r="AG61" s="91"/>
      <c r="AH61" s="119" t="str">
        <f>IF(SUM(AC61:AF61)=0,"",SUM(AC61:AF61)*2)</f>
        <v/>
      </c>
      <c r="AI61" s="173" t="str">
        <f>CONCATENATE($F$9,$G$9,".",$H$9,".","0",RIGHT(AI$52,1),".","F",$A59)</f>
        <v>L420.20.04.F3</v>
      </c>
      <c r="AJ61" s="174"/>
      <c r="AK61" s="175"/>
      <c r="AL61" s="106">
        <v>2</v>
      </c>
      <c r="AM61" s="91" t="s">
        <v>90</v>
      </c>
      <c r="AN61" s="74">
        <v>0</v>
      </c>
      <c r="AO61" s="75">
        <v>0</v>
      </c>
      <c r="AP61" s="75">
        <v>28</v>
      </c>
      <c r="AQ61" s="76">
        <v>0</v>
      </c>
      <c r="AR61" s="91" t="s">
        <v>59</v>
      </c>
      <c r="AS61" s="119">
        <f>IF(SUM(AN61:AQ61)=0,"",SUM(AN61:AQ61)*2)</f>
        <v>56</v>
      </c>
    </row>
    <row r="62" spans="1:45" s="73" customFormat="1" ht="18" customHeight="1" thickTop="1" x14ac:dyDescent="0.25">
      <c r="A62" s="149" t="s">
        <v>57</v>
      </c>
      <c r="B62" s="151" t="s">
        <v>1</v>
      </c>
      <c r="C62" s="152"/>
      <c r="D62" s="78"/>
      <c r="E62" s="142">
        <f>SUM(G55:J55,G58:J58,G61:J61)</f>
        <v>28</v>
      </c>
      <c r="F62" s="143"/>
      <c r="G62" s="153" t="s">
        <v>21</v>
      </c>
      <c r="H62" s="154"/>
      <c r="I62" s="154"/>
      <c r="J62" s="155"/>
      <c r="K62" s="156">
        <f>SUM(L55,L58,L61)</f>
        <v>56</v>
      </c>
      <c r="L62" s="143"/>
      <c r="M62" s="151" t="s">
        <v>1</v>
      </c>
      <c r="N62" s="152"/>
      <c r="O62" s="78"/>
      <c r="P62" s="142">
        <f>SUM(R55:U55,R58:U58,R61:U61)</f>
        <v>56</v>
      </c>
      <c r="Q62" s="143"/>
      <c r="R62" s="153" t="s">
        <v>21</v>
      </c>
      <c r="S62" s="154"/>
      <c r="T62" s="154"/>
      <c r="U62" s="155"/>
      <c r="V62" s="156">
        <f>SUM(W55,W58,W61)</f>
        <v>112</v>
      </c>
      <c r="W62" s="143"/>
      <c r="X62" s="151" t="s">
        <v>1</v>
      </c>
      <c r="Y62" s="152"/>
      <c r="Z62" s="78"/>
      <c r="AA62" s="142">
        <f>SUM(AC55:AF55,AC58:AF58,AC61:AF61)</f>
        <v>28</v>
      </c>
      <c r="AB62" s="143"/>
      <c r="AC62" s="153" t="s">
        <v>21</v>
      </c>
      <c r="AD62" s="154"/>
      <c r="AE62" s="154"/>
      <c r="AF62" s="155"/>
      <c r="AG62" s="156">
        <f>SUM(AH55,AH58,AH61)</f>
        <v>56</v>
      </c>
      <c r="AH62" s="143"/>
      <c r="AI62" s="151" t="s">
        <v>1</v>
      </c>
      <c r="AJ62" s="152"/>
      <c r="AK62" s="78"/>
      <c r="AL62" s="142">
        <f>SUM(AN55:AQ55,AN58:AQ58,AN61:AQ61)</f>
        <v>84</v>
      </c>
      <c r="AM62" s="143"/>
      <c r="AN62" s="153" t="s">
        <v>21</v>
      </c>
      <c r="AO62" s="154"/>
      <c r="AP62" s="154"/>
      <c r="AQ62" s="155"/>
      <c r="AR62" s="156">
        <f>SUM(AS55,AS58,AS61)</f>
        <v>168</v>
      </c>
      <c r="AS62" s="143"/>
    </row>
    <row r="63" spans="1:45" s="73" customFormat="1" ht="18" customHeight="1" thickBot="1" x14ac:dyDescent="0.3">
      <c r="A63" s="150"/>
      <c r="B63" s="144" t="s">
        <v>2</v>
      </c>
      <c r="C63" s="145"/>
      <c r="D63" s="79"/>
      <c r="E63" s="147">
        <f>SUM(E55,E58,E61)</f>
        <v>5</v>
      </c>
      <c r="F63" s="148"/>
      <c r="G63" s="144" t="s">
        <v>20</v>
      </c>
      <c r="H63" s="145"/>
      <c r="I63" s="145"/>
      <c r="J63" s="146"/>
      <c r="K63" s="144" t="s">
        <v>103</v>
      </c>
      <c r="L63" s="146"/>
      <c r="M63" s="144" t="s">
        <v>2</v>
      </c>
      <c r="N63" s="145"/>
      <c r="O63" s="79"/>
      <c r="P63" s="147">
        <f>SUM(P55,P58,P61)</f>
        <v>7</v>
      </c>
      <c r="Q63" s="148"/>
      <c r="R63" s="144" t="s">
        <v>20</v>
      </c>
      <c r="S63" s="145"/>
      <c r="T63" s="145"/>
      <c r="U63" s="146"/>
      <c r="V63" s="144" t="s">
        <v>103</v>
      </c>
      <c r="W63" s="146"/>
      <c r="X63" s="144" t="s">
        <v>2</v>
      </c>
      <c r="Y63" s="145"/>
      <c r="Z63" s="79"/>
      <c r="AA63" s="147">
        <f>SUM(AA55,AA58,AA61)</f>
        <v>5</v>
      </c>
      <c r="AB63" s="148"/>
      <c r="AC63" s="144" t="s">
        <v>20</v>
      </c>
      <c r="AD63" s="145"/>
      <c r="AE63" s="145"/>
      <c r="AF63" s="146"/>
      <c r="AG63" s="144" t="s">
        <v>103</v>
      </c>
      <c r="AH63" s="146"/>
      <c r="AI63" s="144" t="s">
        <v>2</v>
      </c>
      <c r="AJ63" s="145"/>
      <c r="AK63" s="79"/>
      <c r="AL63" s="147">
        <f>SUM(AL55,AL58,AL61)</f>
        <v>9</v>
      </c>
      <c r="AM63" s="148"/>
      <c r="AN63" s="144" t="s">
        <v>20</v>
      </c>
      <c r="AO63" s="145"/>
      <c r="AP63" s="145"/>
      <c r="AQ63" s="146"/>
      <c r="AR63" s="144" t="s">
        <v>103</v>
      </c>
      <c r="AS63" s="146"/>
    </row>
    <row r="64" spans="1:45" s="73" customFormat="1" ht="18" customHeight="1" thickTop="1" x14ac:dyDescent="0.25">
      <c r="A64" s="149" t="s">
        <v>58</v>
      </c>
      <c r="B64" s="151" t="s">
        <v>1</v>
      </c>
      <c r="C64" s="152"/>
      <c r="D64" s="80"/>
      <c r="E64" s="142">
        <f>SUM(G65:J65)</f>
        <v>2</v>
      </c>
      <c r="F64" s="143"/>
      <c r="G64" s="81"/>
      <c r="H64" s="82"/>
      <c r="I64" s="82"/>
      <c r="J64" s="82"/>
      <c r="K64" s="82"/>
      <c r="L64" s="83"/>
      <c r="M64" s="151" t="s">
        <v>1</v>
      </c>
      <c r="N64" s="152"/>
      <c r="O64" s="80"/>
      <c r="P64" s="142">
        <f>SUM(R65:U65)</f>
        <v>4</v>
      </c>
      <c r="Q64" s="143"/>
      <c r="R64" s="81"/>
      <c r="S64" s="82"/>
      <c r="T64" s="82"/>
      <c r="U64" s="82"/>
      <c r="V64" s="82"/>
      <c r="W64" s="83"/>
      <c r="X64" s="151" t="s">
        <v>1</v>
      </c>
      <c r="Y64" s="152"/>
      <c r="Z64" s="80"/>
      <c r="AA64" s="142">
        <f>SUM(AC65:AF65)</f>
        <v>2</v>
      </c>
      <c r="AB64" s="143"/>
      <c r="AC64" s="81"/>
      <c r="AD64" s="82"/>
      <c r="AE64" s="82"/>
      <c r="AF64" s="82"/>
      <c r="AG64" s="82"/>
      <c r="AH64" s="83"/>
      <c r="AI64" s="151" t="s">
        <v>1</v>
      </c>
      <c r="AJ64" s="152"/>
      <c r="AK64" s="80"/>
      <c r="AL64" s="142">
        <f>SUM(AN65:AQ65)</f>
        <v>6</v>
      </c>
      <c r="AM64" s="143"/>
      <c r="AN64" s="81"/>
      <c r="AO64" s="82"/>
      <c r="AP64" s="82"/>
      <c r="AQ64" s="82"/>
      <c r="AR64" s="82"/>
      <c r="AS64" s="83"/>
    </row>
    <row r="65" spans="1:46" s="73" customFormat="1" ht="18" customHeight="1" thickBot="1" x14ac:dyDescent="0.3">
      <c r="A65" s="150"/>
      <c r="B65" s="144" t="s">
        <v>3</v>
      </c>
      <c r="C65" s="145"/>
      <c r="D65" s="84"/>
      <c r="E65" s="84"/>
      <c r="F65" s="85"/>
      <c r="G65" s="99">
        <f>(G55+G58+G61)/14</f>
        <v>0</v>
      </c>
      <c r="H65" s="99">
        <f>(H55+H58+H61)/14</f>
        <v>2</v>
      </c>
      <c r="I65" s="99">
        <f>(I55+I58+I61)/14</f>
        <v>0</v>
      </c>
      <c r="J65" s="99">
        <f>(J55+J58+J61)/14</f>
        <v>0</v>
      </c>
      <c r="K65" s="86" t="s">
        <v>4</v>
      </c>
      <c r="L65" s="87"/>
      <c r="M65" s="144" t="s">
        <v>3</v>
      </c>
      <c r="N65" s="145"/>
      <c r="O65" s="84"/>
      <c r="P65" s="84"/>
      <c r="Q65" s="85"/>
      <c r="R65" s="100">
        <f>(R55+R58+R61)/14</f>
        <v>0</v>
      </c>
      <c r="S65" s="100">
        <f>(S55+S58+S61)/14</f>
        <v>2</v>
      </c>
      <c r="T65" s="100">
        <f>(T55+T58+T61)/14</f>
        <v>2</v>
      </c>
      <c r="U65" s="100">
        <f>(U55+U58+U61)/14</f>
        <v>0</v>
      </c>
      <c r="V65" s="86" t="s">
        <v>4</v>
      </c>
      <c r="W65" s="87"/>
      <c r="X65" s="144" t="s">
        <v>3</v>
      </c>
      <c r="Y65" s="145"/>
      <c r="Z65" s="84"/>
      <c r="AA65" s="84"/>
      <c r="AB65" s="85"/>
      <c r="AC65" s="101">
        <f>(AC55+AC58+AC61)/14</f>
        <v>0</v>
      </c>
      <c r="AD65" s="101">
        <f>(AD55+AD58+AD61)/14</f>
        <v>2</v>
      </c>
      <c r="AE65" s="101">
        <f>(AE55+AE58+AE61)/14</f>
        <v>0</v>
      </c>
      <c r="AF65" s="101">
        <f>(AF55+AF58+AF61)/14</f>
        <v>0</v>
      </c>
      <c r="AG65" s="86" t="s">
        <v>4</v>
      </c>
      <c r="AH65" s="87"/>
      <c r="AI65" s="144" t="s">
        <v>3</v>
      </c>
      <c r="AJ65" s="145"/>
      <c r="AK65" s="84"/>
      <c r="AL65" s="84"/>
      <c r="AM65" s="85"/>
      <c r="AN65" s="101">
        <f>(AN55+AN58+AN61)/14</f>
        <v>0</v>
      </c>
      <c r="AO65" s="101">
        <f>(AO55+AO58+AO61)/14</f>
        <v>4</v>
      </c>
      <c r="AP65" s="101">
        <f>(AP55+AP58+AP61)/14</f>
        <v>2</v>
      </c>
      <c r="AQ65" s="101">
        <f>(AQ55+AQ58+AQ61)/14</f>
        <v>0</v>
      </c>
      <c r="AR65" s="86" t="s">
        <v>4</v>
      </c>
      <c r="AS65" s="87"/>
      <c r="AT65" s="90"/>
    </row>
    <row r="66" spans="1:46" s="77" customFormat="1" ht="18.75" thickTop="1" x14ac:dyDescent="0.2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</row>
    <row r="67" spans="1:46" s="33" customFormat="1" ht="18.75" thickBot="1" x14ac:dyDescent="0.2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</row>
    <row r="68" spans="1:46" s="33" customFormat="1" ht="16.5" thickBot="1" x14ac:dyDescent="0.25">
      <c r="A68" s="5"/>
      <c r="B68" s="58"/>
      <c r="C68" s="58"/>
      <c r="D68" s="58"/>
      <c r="E68" s="58"/>
      <c r="F68" s="58"/>
      <c r="G68" s="58"/>
      <c r="H68" s="58"/>
      <c r="I68" s="59"/>
      <c r="J68" s="60"/>
      <c r="K68" s="59"/>
      <c r="L68" s="1" t="s">
        <v>17</v>
      </c>
      <c r="M68" s="13"/>
      <c r="N68" s="14"/>
      <c r="O68" s="14"/>
      <c r="P68" s="2"/>
      <c r="Q68" s="3"/>
      <c r="R68" s="3"/>
      <c r="S68" s="3"/>
      <c r="T68" s="3"/>
      <c r="U68" s="3"/>
      <c r="V68" s="3"/>
      <c r="W68" s="3"/>
      <c r="X68" s="13"/>
      <c r="Y68" s="13"/>
      <c r="Z68" s="46"/>
      <c r="AA68" s="46"/>
      <c r="AB68" s="46"/>
      <c r="AC68" s="46"/>
      <c r="AD68" s="46"/>
      <c r="AE68" s="46"/>
      <c r="AF68" s="46"/>
      <c r="AG68" s="46"/>
      <c r="AH68" s="47"/>
      <c r="AI68" s="5"/>
      <c r="AJ68" s="5"/>
      <c r="AK68" s="5"/>
      <c r="AL68" s="5"/>
      <c r="AM68" s="5"/>
      <c r="AN68" s="5"/>
      <c r="AO68" s="5"/>
      <c r="AP68" s="5"/>
      <c r="AQ68" s="5"/>
    </row>
    <row r="69" spans="1:46" s="33" customFormat="1" ht="16.5" customHeight="1" thickTop="1" x14ac:dyDescent="0.25">
      <c r="A69" s="39"/>
      <c r="B69" s="12"/>
      <c r="C69" s="12"/>
      <c r="D69" s="12"/>
      <c r="E69" s="12"/>
      <c r="F69" s="12"/>
      <c r="G69" s="12"/>
      <c r="H69" s="12"/>
      <c r="I69" s="34"/>
      <c r="J69" s="40"/>
      <c r="K69" s="34"/>
      <c r="L69" s="15"/>
      <c r="M69" s="136" t="s">
        <v>22</v>
      </c>
      <c r="N69" s="137"/>
      <c r="O69" s="137"/>
      <c r="P69" s="137"/>
      <c r="Q69" s="137"/>
      <c r="R69" s="137"/>
      <c r="S69" s="137"/>
      <c r="T69" s="137"/>
      <c r="U69" s="137"/>
      <c r="V69" s="137"/>
      <c r="W69" s="138"/>
      <c r="X69" s="6"/>
      <c r="Y69" s="45" t="s">
        <v>36</v>
      </c>
      <c r="Z69" s="6"/>
      <c r="AA69" s="6"/>
      <c r="AB69" s="6"/>
      <c r="AC69" s="48"/>
      <c r="AD69" s="48"/>
      <c r="AE69" s="48"/>
      <c r="AF69" s="48"/>
      <c r="AG69" s="48"/>
      <c r="AH69" s="49"/>
      <c r="AI69" s="5"/>
      <c r="AJ69" s="5"/>
      <c r="AK69" s="5"/>
      <c r="AL69" s="5"/>
      <c r="AM69" s="5"/>
      <c r="AN69" s="5"/>
      <c r="AO69" s="5"/>
      <c r="AP69" s="5"/>
      <c r="AQ69" s="5"/>
    </row>
    <row r="70" spans="1:46" s="33" customFormat="1" ht="15.75" x14ac:dyDescent="0.25">
      <c r="A70" s="39"/>
      <c r="B70" s="12"/>
      <c r="C70" s="12"/>
      <c r="D70" s="12"/>
      <c r="E70" s="12"/>
      <c r="F70" s="12"/>
      <c r="G70" s="12"/>
      <c r="H70" s="12"/>
      <c r="I70" s="34"/>
      <c r="J70" s="40"/>
      <c r="K70" s="34"/>
      <c r="L70" s="16"/>
      <c r="M70" s="139"/>
      <c r="N70" s="140"/>
      <c r="O70" s="140"/>
      <c r="P70" s="140"/>
      <c r="Q70" s="140"/>
      <c r="R70" s="140"/>
      <c r="S70" s="140"/>
      <c r="T70" s="140"/>
      <c r="U70" s="140"/>
      <c r="V70" s="140"/>
      <c r="W70" s="141"/>
      <c r="X70" s="6"/>
      <c r="Y70" s="133" t="s">
        <v>37</v>
      </c>
      <c r="Z70" s="133"/>
      <c r="AA70" s="133"/>
      <c r="AB70" s="133"/>
      <c r="AC70" s="48"/>
      <c r="AD70" s="48"/>
      <c r="AE70" s="48"/>
      <c r="AF70" s="48"/>
      <c r="AG70" s="48"/>
      <c r="AH70" s="49"/>
      <c r="AI70" s="5"/>
      <c r="AJ70" s="5"/>
      <c r="AK70" s="5"/>
      <c r="AL70" s="5"/>
      <c r="AM70" s="5"/>
      <c r="AN70" s="5"/>
      <c r="AO70" s="5"/>
      <c r="AP70" s="5"/>
      <c r="AQ70" s="5"/>
    </row>
    <row r="71" spans="1:46" s="33" customFormat="1" ht="16.5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16"/>
      <c r="M71" s="129" t="s">
        <v>23</v>
      </c>
      <c r="N71" s="130"/>
      <c r="O71" s="131"/>
      <c r="P71" s="110" t="s">
        <v>7</v>
      </c>
      <c r="Q71" s="92" t="s">
        <v>6</v>
      </c>
      <c r="R71" s="93" t="s">
        <v>8</v>
      </c>
      <c r="S71" s="8" t="s">
        <v>9</v>
      </c>
      <c r="T71" s="8" t="s">
        <v>10</v>
      </c>
      <c r="U71" s="9" t="s">
        <v>11</v>
      </c>
      <c r="V71" s="92" t="s">
        <v>12</v>
      </c>
      <c r="W71" s="111" t="s">
        <v>13</v>
      </c>
      <c r="X71" s="6"/>
      <c r="Y71" s="55" t="s">
        <v>38</v>
      </c>
      <c r="Z71" s="6"/>
      <c r="AA71" s="6"/>
      <c r="AB71" s="6"/>
      <c r="AC71" s="6"/>
      <c r="AD71" s="6"/>
      <c r="AE71" s="6"/>
      <c r="AF71" s="6"/>
      <c r="AG71" s="6"/>
      <c r="AH71" s="18"/>
      <c r="AI71" s="4"/>
      <c r="AJ71" s="4"/>
      <c r="AK71" s="4"/>
      <c r="AL71" s="4"/>
      <c r="AM71" s="4"/>
      <c r="AN71" s="4"/>
      <c r="AO71" s="4"/>
      <c r="AP71" s="4"/>
      <c r="AQ71" s="4"/>
    </row>
    <row r="72" spans="1:46" s="33" customFormat="1" ht="28.5" customHeight="1" thickTop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17"/>
      <c r="M72" s="7"/>
      <c r="N72" s="7"/>
      <c r="O72" s="7"/>
      <c r="P72" s="7"/>
      <c r="Q72" s="7"/>
      <c r="R72" s="7"/>
      <c r="S72" s="7"/>
      <c r="T72" s="7"/>
      <c r="U72" s="7"/>
      <c r="V72" s="7"/>
      <c r="W72" s="6"/>
      <c r="X72" s="6"/>
      <c r="Y72" s="120" t="s">
        <v>39</v>
      </c>
      <c r="Z72" s="120"/>
      <c r="AA72" s="120"/>
      <c r="AB72" s="120"/>
      <c r="AC72" s="120"/>
      <c r="AD72" s="120"/>
      <c r="AE72" s="120"/>
      <c r="AF72" s="120"/>
      <c r="AG72" s="120"/>
      <c r="AH72" s="132"/>
      <c r="AI72" s="4"/>
      <c r="AJ72" s="4"/>
      <c r="AK72" s="4"/>
      <c r="AL72" s="4"/>
      <c r="AM72" s="4"/>
      <c r="AN72" s="4"/>
      <c r="AO72" s="4"/>
      <c r="AP72" s="4"/>
      <c r="AQ72" s="4"/>
    </row>
    <row r="73" spans="1:46" s="4" customFormat="1" ht="15.7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19"/>
      <c r="M73" s="52" t="s">
        <v>40</v>
      </c>
      <c r="N73" s="45"/>
      <c r="O73" s="45"/>
      <c r="P73" s="50"/>
      <c r="Q73" s="51"/>
      <c r="R73" s="51"/>
      <c r="S73" s="51"/>
      <c r="T73" s="51"/>
      <c r="U73" s="51"/>
      <c r="V73" s="51"/>
      <c r="W73" s="51"/>
      <c r="X73" s="21"/>
      <c r="Y73" s="21"/>
      <c r="Z73" s="20" t="s">
        <v>27</v>
      </c>
      <c r="AA73" s="21"/>
      <c r="AB73" s="21"/>
      <c r="AC73" s="22"/>
      <c r="AD73" s="21"/>
      <c r="AE73" s="21"/>
      <c r="AF73" s="21"/>
      <c r="AG73" s="21"/>
      <c r="AH73" s="2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46" s="4" customFormat="1" ht="15.7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24"/>
      <c r="M74" s="52" t="s">
        <v>41</v>
      </c>
      <c r="N74" s="45"/>
      <c r="O74" s="45"/>
      <c r="P74" s="50"/>
      <c r="Q74" s="51"/>
      <c r="R74" s="51"/>
      <c r="S74" s="51"/>
      <c r="T74" s="51"/>
      <c r="U74" s="51"/>
      <c r="V74" s="51"/>
      <c r="W74" s="51"/>
      <c r="X74" s="21"/>
      <c r="Y74" s="21"/>
      <c r="Z74" s="21"/>
      <c r="AA74" s="11" t="s">
        <v>28</v>
      </c>
      <c r="AB74" s="21"/>
      <c r="AC74" s="21"/>
      <c r="AD74" s="21"/>
      <c r="AE74" s="21"/>
      <c r="AF74" s="21"/>
      <c r="AG74" s="21"/>
      <c r="AH74" s="25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46" s="33" customFormat="1" ht="15.75" x14ac:dyDescent="0.2">
      <c r="L75" s="26"/>
      <c r="M75" s="45" t="s">
        <v>42</v>
      </c>
      <c r="N75" s="45"/>
      <c r="O75" s="45"/>
      <c r="P75" s="51"/>
      <c r="Q75" s="51"/>
      <c r="R75" s="51"/>
      <c r="S75" s="108"/>
      <c r="T75" s="108"/>
      <c r="U75" s="108"/>
      <c r="V75" s="108"/>
      <c r="W75" s="108"/>
      <c r="X75" s="21"/>
      <c r="Y75" s="31"/>
      <c r="Z75" s="31"/>
      <c r="AA75" s="11" t="s">
        <v>29</v>
      </c>
      <c r="AB75" s="31"/>
      <c r="AC75" s="31"/>
      <c r="AD75" s="21"/>
      <c r="AE75" s="10"/>
      <c r="AF75" s="10"/>
      <c r="AG75" s="10"/>
      <c r="AH75" s="28"/>
    </row>
    <row r="76" spans="1:46" s="33" customFormat="1" ht="26.25" customHeight="1" x14ac:dyDescent="0.2">
      <c r="L76" s="26"/>
      <c r="M76" s="51"/>
      <c r="N76" s="120" t="s">
        <v>43</v>
      </c>
      <c r="O76" s="120"/>
      <c r="P76" s="120"/>
      <c r="Q76" s="120"/>
      <c r="R76" s="120"/>
      <c r="S76" s="120"/>
      <c r="T76" s="120"/>
      <c r="U76" s="120"/>
      <c r="V76" s="120"/>
      <c r="W76" s="109"/>
      <c r="X76" s="21"/>
      <c r="Y76" s="10"/>
      <c r="Z76" s="10"/>
      <c r="AA76" s="11" t="s">
        <v>30</v>
      </c>
      <c r="AB76" s="10"/>
      <c r="AC76" s="10"/>
      <c r="AD76" s="10"/>
      <c r="AE76" s="10"/>
      <c r="AF76" s="10"/>
      <c r="AG76" s="10"/>
      <c r="AH76" s="28"/>
    </row>
    <row r="77" spans="1:46" s="33" customFormat="1" ht="15.75" x14ac:dyDescent="0.2">
      <c r="L77" s="29"/>
      <c r="M77" s="51"/>
      <c r="N77" s="57"/>
      <c r="O77" s="133" t="s">
        <v>44</v>
      </c>
      <c r="P77" s="133"/>
      <c r="Q77" s="133"/>
      <c r="R77" s="133"/>
      <c r="S77" s="133"/>
      <c r="T77" s="133"/>
      <c r="U77" s="133"/>
      <c r="V77" s="133"/>
      <c r="W77" s="109"/>
      <c r="X77" s="21"/>
      <c r="Y77" s="21"/>
      <c r="Z77" s="11"/>
      <c r="AA77" s="11" t="s">
        <v>31</v>
      </c>
      <c r="AB77" s="30"/>
      <c r="AC77" s="30"/>
      <c r="AD77" s="30"/>
      <c r="AE77" s="27"/>
      <c r="AF77" s="27"/>
      <c r="AG77" s="27"/>
      <c r="AH77" s="25"/>
    </row>
    <row r="78" spans="1:46" s="33" customFormat="1" ht="15" x14ac:dyDescent="0.2">
      <c r="L78" s="24"/>
      <c r="M78" s="51"/>
      <c r="N78" s="51"/>
      <c r="O78" s="55" t="s">
        <v>45</v>
      </c>
      <c r="P78" s="55"/>
      <c r="Q78" s="55"/>
      <c r="R78" s="108"/>
      <c r="S78" s="108"/>
      <c r="T78" s="108"/>
      <c r="U78" s="108"/>
      <c r="V78" s="108"/>
      <c r="W78" s="51"/>
      <c r="X78" s="21"/>
      <c r="Y78" s="52" t="s">
        <v>46</v>
      </c>
      <c r="Z78" s="21"/>
      <c r="AA78" s="30"/>
      <c r="AB78" s="30"/>
      <c r="AC78" s="30"/>
      <c r="AD78" s="30"/>
      <c r="AE78" s="30"/>
      <c r="AF78" s="30"/>
      <c r="AG78" s="30"/>
      <c r="AH78" s="32"/>
    </row>
    <row r="79" spans="1:46" s="33" customFormat="1" ht="16.5" thickBot="1" x14ac:dyDescent="0.25">
      <c r="L79" s="24"/>
      <c r="M79" s="51"/>
      <c r="N79" s="56"/>
      <c r="O79" s="120" t="s">
        <v>50</v>
      </c>
      <c r="P79" s="120"/>
      <c r="Q79" s="120"/>
      <c r="R79" s="120"/>
      <c r="S79" s="120"/>
      <c r="T79" s="120"/>
      <c r="U79" s="120"/>
      <c r="V79" s="120"/>
      <c r="W79" s="120"/>
      <c r="X79" s="134" t="s">
        <v>14</v>
      </c>
      <c r="Y79" s="134"/>
      <c r="Z79" s="134"/>
      <c r="AA79" s="134"/>
      <c r="AB79" s="134"/>
      <c r="AC79" s="134"/>
      <c r="AD79" s="134"/>
      <c r="AE79" s="134"/>
      <c r="AF79" s="134"/>
      <c r="AG79" s="134"/>
      <c r="AH79" s="135"/>
    </row>
    <row r="80" spans="1:46" s="33" customFormat="1" ht="29.25" customHeight="1" thickTop="1" thickBot="1" x14ac:dyDescent="0.25">
      <c r="L80" s="24"/>
      <c r="M80" s="51"/>
      <c r="N80" s="56"/>
      <c r="O80" s="120" t="s">
        <v>47</v>
      </c>
      <c r="P80" s="120"/>
      <c r="Q80" s="120"/>
      <c r="R80" s="120"/>
      <c r="S80" s="120"/>
      <c r="T80" s="120"/>
      <c r="U80" s="120"/>
      <c r="V80" s="120"/>
      <c r="W80" s="120"/>
      <c r="X80" s="121" t="s">
        <v>18</v>
      </c>
      <c r="Y80" s="122"/>
      <c r="Z80" s="122"/>
      <c r="AA80" s="122"/>
      <c r="AB80" s="122"/>
      <c r="AC80" s="122"/>
      <c r="AD80" s="122"/>
      <c r="AE80" s="122"/>
      <c r="AF80" s="122"/>
      <c r="AG80" s="122"/>
      <c r="AH80" s="123"/>
    </row>
    <row r="81" spans="1:45" s="33" customFormat="1" ht="31.5" customHeight="1" thickTop="1" thickBot="1" x14ac:dyDescent="0.25">
      <c r="L81" s="24"/>
      <c r="M81" s="51"/>
      <c r="N81" s="56"/>
      <c r="O81" s="120" t="s">
        <v>48</v>
      </c>
      <c r="P81" s="120"/>
      <c r="Q81" s="120"/>
      <c r="R81" s="120"/>
      <c r="S81" s="120"/>
      <c r="T81" s="120"/>
      <c r="U81" s="120"/>
      <c r="V81" s="120"/>
      <c r="W81" s="124"/>
      <c r="X81" s="125" t="s">
        <v>23</v>
      </c>
      <c r="Y81" s="126"/>
      <c r="Z81" s="127"/>
      <c r="AA81" s="41">
        <v>4</v>
      </c>
      <c r="AB81" s="42" t="s">
        <v>5</v>
      </c>
      <c r="AC81" s="42">
        <v>28</v>
      </c>
      <c r="AD81" s="42">
        <v>28</v>
      </c>
      <c r="AE81" s="42">
        <v>0</v>
      </c>
      <c r="AF81" s="42">
        <v>0</v>
      </c>
      <c r="AG81" s="43" t="s">
        <v>15</v>
      </c>
      <c r="AH81" s="44">
        <v>60</v>
      </c>
    </row>
    <row r="82" spans="1:45" s="33" customFormat="1" ht="15.75" thickTop="1" x14ac:dyDescent="0.2">
      <c r="L82" s="24"/>
      <c r="M82" s="52" t="s">
        <v>49</v>
      </c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70"/>
    </row>
    <row r="83" spans="1:45" s="33" customFormat="1" ht="15.75" thickBot="1" x14ac:dyDescent="0.25">
      <c r="L83" s="196" t="s">
        <v>122</v>
      </c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71"/>
      <c r="X83" s="71"/>
      <c r="Y83" s="71"/>
      <c r="Z83" s="71"/>
      <c r="AA83" s="71"/>
      <c r="AB83" s="72"/>
      <c r="AC83" s="72"/>
      <c r="AD83" s="72"/>
      <c r="AE83" s="72"/>
      <c r="AF83" s="72"/>
      <c r="AG83" s="72"/>
      <c r="AH83" s="62"/>
    </row>
    <row r="84" spans="1:45" s="33" customFormat="1" ht="18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</row>
    <row r="85" spans="1:45" s="5" customFormat="1" ht="15.75" x14ac:dyDescent="0.25">
      <c r="A85" s="64" t="s">
        <v>26</v>
      </c>
      <c r="AN85" s="65" t="s">
        <v>51</v>
      </c>
    </row>
    <row r="86" spans="1:45" s="5" customFormat="1" ht="15.75" x14ac:dyDescent="0.25">
      <c r="A86" s="66" t="str">
        <f>A47</f>
        <v>Conf.univ.dr.ing. Florin DRAGAN</v>
      </c>
      <c r="AL86" s="128" t="str">
        <f>AL47</f>
        <v>Conf.univ.dr.ing.Eugen GHITA</v>
      </c>
      <c r="AM86" s="128"/>
      <c r="AN86" s="128"/>
      <c r="AO86" s="128"/>
      <c r="AP86" s="128"/>
      <c r="AQ86" s="128"/>
      <c r="AR86" s="128"/>
    </row>
    <row r="87" spans="1:45" s="33" customFormat="1" ht="15" x14ac:dyDescent="0.2"/>
    <row r="88" spans="1:45" s="33" customFormat="1" ht="15" x14ac:dyDescent="0.2"/>
    <row r="89" spans="1:45" s="33" customFormat="1" ht="15" x14ac:dyDescent="0.2"/>
    <row r="90" spans="1:45" s="33" customFormat="1" ht="15" x14ac:dyDescent="0.2"/>
    <row r="91" spans="1:45" s="33" customFormat="1" ht="15" x14ac:dyDescent="0.2"/>
    <row r="92" spans="1:45" s="33" customFormat="1" ht="15" x14ac:dyDescent="0.2"/>
    <row r="93" spans="1:45" s="33" customFormat="1" ht="15" x14ac:dyDescent="0.2"/>
    <row r="94" spans="1:45" s="33" customFormat="1" ht="15" x14ac:dyDescent="0.2"/>
    <row r="95" spans="1:45" s="33" customFormat="1" ht="15" x14ac:dyDescent="0.2"/>
    <row r="96" spans="1:45" s="33" customFormat="1" ht="15" x14ac:dyDescent="0.2"/>
    <row r="97" s="33" customFormat="1" ht="15" x14ac:dyDescent="0.2"/>
    <row r="98" s="33" customFormat="1" ht="15" x14ac:dyDescent="0.2"/>
    <row r="99" s="33" customFormat="1" ht="15" x14ac:dyDescent="0.2"/>
    <row r="100" s="33" customFormat="1" ht="15" x14ac:dyDescent="0.2"/>
    <row r="101" s="33" customFormat="1" ht="15" x14ac:dyDescent="0.2"/>
    <row r="102" s="33" customFormat="1" ht="15" x14ac:dyDescent="0.2"/>
    <row r="103" s="33" customFormat="1" ht="15" x14ac:dyDescent="0.2"/>
    <row r="104" s="33" customFormat="1" ht="15" x14ac:dyDescent="0.2"/>
    <row r="105" s="33" customFormat="1" ht="15" x14ac:dyDescent="0.2"/>
    <row r="106" s="33" customFormat="1" ht="15" x14ac:dyDescent="0.2"/>
    <row r="107" s="33" customFormat="1" ht="15" x14ac:dyDescent="0.2"/>
    <row r="108" s="33" customFormat="1" ht="15" x14ac:dyDescent="0.2"/>
    <row r="109" s="33" customFormat="1" ht="15" x14ac:dyDescent="0.2"/>
    <row r="110" s="33" customFormat="1" ht="15" x14ac:dyDescent="0.2"/>
    <row r="111" s="33" customFormat="1" ht="15" x14ac:dyDescent="0.2"/>
    <row r="112" s="33" customFormat="1" ht="15" x14ac:dyDescent="0.2"/>
    <row r="113" spans="1:45" s="33" customFormat="1" ht="15" x14ac:dyDescent="0.2"/>
    <row r="114" spans="1:45" s="33" customFormat="1" ht="15" x14ac:dyDescent="0.2"/>
    <row r="115" spans="1:45" s="33" customFormat="1" ht="15" x14ac:dyDescent="0.2"/>
    <row r="116" spans="1:45" s="33" customFormat="1" ht="15" x14ac:dyDescent="0.2"/>
    <row r="117" spans="1:45" s="33" customFormat="1" ht="15" x14ac:dyDescent="0.2"/>
    <row r="118" spans="1:45" ht="15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</row>
    <row r="119" spans="1:45" ht="15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</row>
    <row r="120" spans="1:45" ht="15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</row>
    <row r="121" spans="1:45" ht="15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</row>
    <row r="122" spans="1:45" ht="15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</row>
    <row r="123" spans="1:45" ht="15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</row>
    <row r="124" spans="1:45" ht="15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</row>
    <row r="125" spans="1:45" ht="15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</row>
    <row r="126" spans="1:45" ht="15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</row>
    <row r="127" spans="1:45" ht="15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</row>
    <row r="128" spans="1:45" ht="15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</row>
    <row r="129" spans="1:45" ht="15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</row>
    <row r="130" spans="1:45" ht="15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</row>
    <row r="131" spans="1:45" ht="15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</row>
    <row r="132" spans="1:45" ht="15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</row>
    <row r="133" spans="1:45" ht="15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</row>
    <row r="134" spans="1:45" ht="15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ht="15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 ht="15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1:45" ht="15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</row>
    <row r="138" spans="1:45" ht="15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</row>
    <row r="139" spans="1:45" ht="15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</row>
    <row r="140" spans="1:45" ht="15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</row>
    <row r="141" spans="1:45" ht="15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</row>
    <row r="142" spans="1:45" ht="15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</row>
    <row r="143" spans="1:45" ht="15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</row>
    <row r="144" spans="1:45" ht="15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</row>
    <row r="145" spans="1:45" ht="15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</row>
    <row r="146" spans="1:45" ht="15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</row>
    <row r="147" spans="1:45" ht="15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</row>
    <row r="148" spans="1:45" ht="15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</row>
    <row r="149" spans="1:45" ht="15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</row>
    <row r="150" spans="1:45" ht="15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</row>
    <row r="151" spans="1:45" ht="15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</row>
    <row r="152" spans="1:45" ht="15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</row>
  </sheetData>
  <mergeCells count="231">
    <mergeCell ref="A10:AS10"/>
    <mergeCell ref="A11:AS11"/>
    <mergeCell ref="B12:W12"/>
    <mergeCell ref="X12:AS12"/>
    <mergeCell ref="B13:L13"/>
    <mergeCell ref="M13:W13"/>
    <mergeCell ref="X13:AH13"/>
    <mergeCell ref="AI13:AS13"/>
    <mergeCell ref="A14:A16"/>
    <mergeCell ref="B14:L15"/>
    <mergeCell ref="M14:W15"/>
    <mergeCell ref="X14:AH15"/>
    <mergeCell ref="AI14:AS15"/>
    <mergeCell ref="B16:D16"/>
    <mergeCell ref="M16:O16"/>
    <mergeCell ref="X16:Z16"/>
    <mergeCell ref="AI16:AK16"/>
    <mergeCell ref="A17:A19"/>
    <mergeCell ref="B17:L18"/>
    <mergeCell ref="M17:W18"/>
    <mergeCell ref="X17:AH18"/>
    <mergeCell ref="AI17:AS18"/>
    <mergeCell ref="B19:D19"/>
    <mergeCell ref="M19:O19"/>
    <mergeCell ref="X19:Z19"/>
    <mergeCell ref="AI19:AK19"/>
    <mergeCell ref="A20:A22"/>
    <mergeCell ref="B20:L21"/>
    <mergeCell ref="M20:W21"/>
    <mergeCell ref="X20:AH21"/>
    <mergeCell ref="AI20:AS21"/>
    <mergeCell ref="B22:D22"/>
    <mergeCell ref="M22:O22"/>
    <mergeCell ref="X22:Z22"/>
    <mergeCell ref="AI22:AK22"/>
    <mergeCell ref="A23:A25"/>
    <mergeCell ref="B23:L24"/>
    <mergeCell ref="M23:W24"/>
    <mergeCell ref="X23:AH24"/>
    <mergeCell ref="AI23:AS24"/>
    <mergeCell ref="B25:D25"/>
    <mergeCell ref="M25:O25"/>
    <mergeCell ref="X25:Z25"/>
    <mergeCell ref="AI25:AK25"/>
    <mergeCell ref="A26:A28"/>
    <mergeCell ref="B26:L27"/>
    <mergeCell ref="M26:W27"/>
    <mergeCell ref="X26:AH27"/>
    <mergeCell ref="AI26:AS27"/>
    <mergeCell ref="B28:D28"/>
    <mergeCell ref="M28:O28"/>
    <mergeCell ref="X28:Z28"/>
    <mergeCell ref="AI28:AK28"/>
    <mergeCell ref="A29:A31"/>
    <mergeCell ref="B29:L30"/>
    <mergeCell ref="M29:W30"/>
    <mergeCell ref="X29:AH30"/>
    <mergeCell ref="AI29:AS30"/>
    <mergeCell ref="B31:D31"/>
    <mergeCell ref="M31:O31"/>
    <mergeCell ref="X31:Z31"/>
    <mergeCell ref="AI31:AK31"/>
    <mergeCell ref="A32:A34"/>
    <mergeCell ref="B32:L33"/>
    <mergeCell ref="M32:W33"/>
    <mergeCell ref="X32:AH33"/>
    <mergeCell ref="AI32:AS33"/>
    <mergeCell ref="B34:D34"/>
    <mergeCell ref="M34:O34"/>
    <mergeCell ref="X34:Z34"/>
    <mergeCell ref="AI34:AK34"/>
    <mergeCell ref="A35:A37"/>
    <mergeCell ref="B35:L36"/>
    <mergeCell ref="M35:W36"/>
    <mergeCell ref="X35:AH36"/>
    <mergeCell ref="AI35:AS36"/>
    <mergeCell ref="B37:D37"/>
    <mergeCell ref="M37:O37"/>
    <mergeCell ref="X37:Z37"/>
    <mergeCell ref="AI37:AK37"/>
    <mergeCell ref="B41:C41"/>
    <mergeCell ref="E41:F41"/>
    <mergeCell ref="G41:J41"/>
    <mergeCell ref="K41:L41"/>
    <mergeCell ref="M41:N41"/>
    <mergeCell ref="AN42:AQ42"/>
    <mergeCell ref="AR42:AS42"/>
    <mergeCell ref="AA42:AB42"/>
    <mergeCell ref="AC42:AF42"/>
    <mergeCell ref="A38:A40"/>
    <mergeCell ref="B38:L39"/>
    <mergeCell ref="M38:W39"/>
    <mergeCell ref="X38:AH39"/>
    <mergeCell ref="AI38:AS39"/>
    <mergeCell ref="B40:D40"/>
    <mergeCell ref="M40:O40"/>
    <mergeCell ref="X40:Z40"/>
    <mergeCell ref="AI40:AK40"/>
    <mergeCell ref="A41:A42"/>
    <mergeCell ref="AG41:AH41"/>
    <mergeCell ref="AI41:AJ41"/>
    <mergeCell ref="AL41:AM41"/>
    <mergeCell ref="AN41:AQ41"/>
    <mergeCell ref="AR41:AS41"/>
    <mergeCell ref="B42:C42"/>
    <mergeCell ref="E42:F42"/>
    <mergeCell ref="G42:J42"/>
    <mergeCell ref="K42:L42"/>
    <mergeCell ref="M42:N42"/>
    <mergeCell ref="AG42:AH42"/>
    <mergeCell ref="P42:Q42"/>
    <mergeCell ref="R42:U42"/>
    <mergeCell ref="V42:W42"/>
    <mergeCell ref="X42:Y42"/>
    <mergeCell ref="AI42:AJ42"/>
    <mergeCell ref="AL42:AM42"/>
    <mergeCell ref="P41:Q41"/>
    <mergeCell ref="R41:U41"/>
    <mergeCell ref="V41:W41"/>
    <mergeCell ref="X41:Y41"/>
    <mergeCell ref="AA41:AB41"/>
    <mergeCell ref="AC41:AF41"/>
    <mergeCell ref="A49:AS49"/>
    <mergeCell ref="A50:AS50"/>
    <mergeCell ref="B51:W51"/>
    <mergeCell ref="X51:AS51"/>
    <mergeCell ref="AL47:AR47"/>
    <mergeCell ref="X43:Y43"/>
    <mergeCell ref="AA43:AB43"/>
    <mergeCell ref="AI43:AJ43"/>
    <mergeCell ref="AL43:AM43"/>
    <mergeCell ref="B44:C44"/>
    <mergeCell ref="M44:N44"/>
    <mergeCell ref="X44:Y44"/>
    <mergeCell ref="AI44:AJ44"/>
    <mergeCell ref="A43:A44"/>
    <mergeCell ref="B43:C43"/>
    <mergeCell ref="E43:F43"/>
    <mergeCell ref="M43:N43"/>
    <mergeCell ref="P43:Q43"/>
    <mergeCell ref="B52:L52"/>
    <mergeCell ref="M52:W52"/>
    <mergeCell ref="X52:AH52"/>
    <mergeCell ref="AI52:AS52"/>
    <mergeCell ref="A53:A55"/>
    <mergeCell ref="B53:L54"/>
    <mergeCell ref="M53:W54"/>
    <mergeCell ref="X53:AH54"/>
    <mergeCell ref="AI53:AS54"/>
    <mergeCell ref="B55:D55"/>
    <mergeCell ref="M55:O55"/>
    <mergeCell ref="X55:Z55"/>
    <mergeCell ref="AI55:AK55"/>
    <mergeCell ref="A56:A58"/>
    <mergeCell ref="B56:L57"/>
    <mergeCell ref="M56:W57"/>
    <mergeCell ref="X56:AH57"/>
    <mergeCell ref="AI56:AS57"/>
    <mergeCell ref="B58:D58"/>
    <mergeCell ref="M58:O58"/>
    <mergeCell ref="X58:Z58"/>
    <mergeCell ref="AI58:AK58"/>
    <mergeCell ref="A59:A61"/>
    <mergeCell ref="B59:L60"/>
    <mergeCell ref="M59:W60"/>
    <mergeCell ref="X59:AH60"/>
    <mergeCell ref="AI59:AS60"/>
    <mergeCell ref="B61:D61"/>
    <mergeCell ref="M61:O61"/>
    <mergeCell ref="X61:Z61"/>
    <mergeCell ref="AI61:AK61"/>
    <mergeCell ref="AN62:AQ62"/>
    <mergeCell ref="AR62:AS62"/>
    <mergeCell ref="B63:C63"/>
    <mergeCell ref="E63:F63"/>
    <mergeCell ref="G63:J63"/>
    <mergeCell ref="K63:L63"/>
    <mergeCell ref="M63:N63"/>
    <mergeCell ref="P63:Q63"/>
    <mergeCell ref="R63:U63"/>
    <mergeCell ref="V63:W63"/>
    <mergeCell ref="X62:Y62"/>
    <mergeCell ref="AA62:AB62"/>
    <mergeCell ref="AC62:AF62"/>
    <mergeCell ref="AG62:AH62"/>
    <mergeCell ref="AI62:AJ62"/>
    <mergeCell ref="AL62:AM62"/>
    <mergeCell ref="B62:C62"/>
    <mergeCell ref="E62:F62"/>
    <mergeCell ref="G62:J62"/>
    <mergeCell ref="K62:L62"/>
    <mergeCell ref="M62:N62"/>
    <mergeCell ref="P62:Q62"/>
    <mergeCell ref="R62:U62"/>
    <mergeCell ref="V62:W62"/>
    <mergeCell ref="A64:A65"/>
    <mergeCell ref="B64:C64"/>
    <mergeCell ref="E64:F64"/>
    <mergeCell ref="M64:N64"/>
    <mergeCell ref="P64:Q64"/>
    <mergeCell ref="X64:Y64"/>
    <mergeCell ref="AA64:AB64"/>
    <mergeCell ref="AI64:AJ64"/>
    <mergeCell ref="X63:Y63"/>
    <mergeCell ref="AA63:AB63"/>
    <mergeCell ref="AC63:AF63"/>
    <mergeCell ref="AG63:AH63"/>
    <mergeCell ref="AI63:AJ63"/>
    <mergeCell ref="A62:A63"/>
    <mergeCell ref="M69:W70"/>
    <mergeCell ref="Y70:AB70"/>
    <mergeCell ref="AL64:AM64"/>
    <mergeCell ref="B65:C65"/>
    <mergeCell ref="M65:N65"/>
    <mergeCell ref="X65:Y65"/>
    <mergeCell ref="AI65:AJ65"/>
    <mergeCell ref="AN63:AQ63"/>
    <mergeCell ref="AR63:AS63"/>
    <mergeCell ref="AL63:AM63"/>
    <mergeCell ref="O80:W80"/>
    <mergeCell ref="X80:AH80"/>
    <mergeCell ref="O81:W81"/>
    <mergeCell ref="X81:Z81"/>
    <mergeCell ref="AL86:AR86"/>
    <mergeCell ref="M71:O71"/>
    <mergeCell ref="Y72:AH72"/>
    <mergeCell ref="N76:V76"/>
    <mergeCell ref="O77:V77"/>
    <mergeCell ref="O79:W79"/>
    <mergeCell ref="X79:AH79"/>
    <mergeCell ref="L83:V8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  <headerFooter alignWithMargins="0">
    <oddHeader xml:space="preserve">&amp;R
</oddHeader>
  </headerFooter>
  <rowBreaks count="2" manualBreakCount="2">
    <brk id="47" max="44" man="1"/>
    <brk id="8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Anii_I-II_IngInd</vt:lpstr>
      <vt:lpstr>'Anii_I-II_IngInd'!Print_Area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n.robu</dc:creator>
  <cp:lastModifiedBy>Nicoleta Dronca</cp:lastModifiedBy>
  <cp:lastPrinted>2020-09-14T09:55:01Z</cp:lastPrinted>
  <dcterms:created xsi:type="dcterms:W3CDTF">2005-09-25T13:40:53Z</dcterms:created>
  <dcterms:modified xsi:type="dcterms:W3CDTF">2020-09-14T09:55:25Z</dcterms:modified>
</cp:coreProperties>
</file>